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832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<sst xmlns="http://schemas.openxmlformats.org/spreadsheetml/2006/main" count="139" uniqueCount="58">
  <si>
    <t>факт</t>
  </si>
  <si>
    <t>Всего доходов</t>
  </si>
  <si>
    <t>НДФЛ</t>
  </si>
  <si>
    <t>Сельские поселения</t>
  </si>
  <si>
    <t>Всего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</si>
  <si>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</si>
  <si>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</si>
  <si>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</si>
  <si>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</si>
  <si>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</si>
  <si>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</si>
  <si>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</si>
  <si>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</si>
  <si>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</si>
  <si>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Единый с/х налог</t>
  </si>
  <si>
    <t>Налог на имущество физ.лиц</t>
  </si>
  <si>
    <t>Земельный налог</t>
  </si>
  <si>
    <t>Доходы от продажи услуг, оказываемых учреждениями наход.в ведении органов власти поселений</t>
  </si>
  <si>
    <t>Прочие безвозмездные поступления учреждениям, находящимися в ведении органов власти поселений</t>
  </si>
  <si>
    <t>план         год</t>
  </si>
  <si>
    <t>план            год</t>
  </si>
  <si>
    <t>план          год</t>
  </si>
  <si>
    <t>план           год</t>
  </si>
  <si>
    <t>план             год</t>
  </si>
  <si>
    <t xml:space="preserve">                          в том числе</t>
  </si>
  <si>
    <t xml:space="preserve"> % исп-ия</t>
  </si>
  <si>
    <t>( тыс.руб.)</t>
  </si>
  <si>
    <t>всего доходов</t>
  </si>
  <si>
    <t>в том числе</t>
  </si>
  <si>
    <t>всего расходов</t>
  </si>
  <si>
    <t>налоговые и неналоговые доходы</t>
  </si>
  <si>
    <t>безвозмездные перечисления</t>
  </si>
  <si>
    <t>назначено     на год</t>
  </si>
  <si>
    <t>исполнено</t>
  </si>
  <si>
    <t>%</t>
  </si>
  <si>
    <t>испол-нено</t>
  </si>
  <si>
    <t xml:space="preserve">Большетаябинское </t>
  </si>
  <si>
    <t xml:space="preserve">Большеяльчикское 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</si>
  <si>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</si>
  <si>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</si>
  <si>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</si>
  <si>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</si>
  <si>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</si>
  <si>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</si>
  <si>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</si>
  <si>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Всего по поселениям</t>
  </si>
  <si>
    <t>Бюджет района:</t>
  </si>
  <si>
    <t>Консолидированный бюджет</t>
  </si>
  <si>
    <t>доходы от предпринимательской деят-ти</t>
  </si>
  <si>
    <t>в том числе дотации на выравнивание уровня бюджетной обеспеченности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</si>
  <si>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</si>
  <si>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</si>
  <si>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Государственная пошлина за совершение нотариальных действий должностными лицами органов местного самоуправления</t>
  </si>
  <si>
    <t>Сведения об исполнении консолидированного бюджета Яльчикского района по состоянию на 01.07.08</t>
  </si>
  <si>
    <t>Арендная плата за земли</t>
  </si>
  <si>
    <t>Арендная плата за аренду имущестава</t>
  </si>
  <si>
    <t>Исполнение собственных доходов бюджетов сельских поселений Яльчикского района по состоянию на 01.10.2008 года</t>
  </si>
  <si>
    <t>Сведения об исполнении консолидированного бюджета Яльчикского района по состоянию на 01.09.2008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</si>
</sst>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</numFmts>
  <fonts count="20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b/>
      <sz val="8"/>
      <color indexed="57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8"/>
      <name val="Arial Cyr"/>
      <family val="2"/>
    </font>
    <font>
      <b/>
      <sz val="9"/>
      <name val="Arial Cyr"/>
      <family val="2"/>
    </font>
    <font>
      <sz val="6"/>
      <name val="Arial Cyr"/>
      <family val="2"/>
    </font>
    <font>
      <b/>
      <sz val="6"/>
      <name val="Arial Cyr"/>
      <family val="2"/>
    </font>
    <font>
      <b/>
      <sz val="9"/>
      <color indexed="10"/>
      <name val="Arial Cyr"/>
      <family val="0"/>
    </font>
    <font>
      <sz val="9"/>
      <name val="Arial Cyr"/>
      <family val="2"/>
    </font>
    <font>
      <b/>
      <sz val="9"/>
      <color indexed="57"/>
      <name val="Arial Cyr"/>
      <family val="0"/>
    </font>
    <font>
      <b/>
      <sz val="8"/>
      <color indexed="8"/>
      <name val="Arial Cyr"/>
      <family val="2"/>
    </font>
    <font>
      <sz val="9"/>
      <color indexed="10"/>
      <name val="Arial CYR"/>
      <family val="2"/>
    </font>
    <font>
      <b/>
      <sz val="9"/>
      <color indexed="8"/>
      <name val="Arial CYR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/>
    </xf>
    <xf numFmtId="164" fontId="0" fillId="0" borderId="0" xfId="0" applyNumberFormat="1" applyBorder="1" applyAlignment="1">
      <alignment/>
    </xf>
    <xf numFmtId="0" fontId="2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2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164" fontId="16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164" fontId="8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 wrapText="1"/>
    </xf>
    <xf numFmtId="164" fontId="8" fillId="0" borderId="1" xfId="0" applyNumberFormat="1" applyFont="1" applyFill="1" applyBorder="1" applyAlignment="1">
      <alignment wrapText="1"/>
    </xf>
    <xf numFmtId="164" fontId="10" fillId="0" borderId="1" xfId="0" applyNumberFormat="1" applyFont="1" applyFill="1" applyBorder="1" applyAlignment="1">
      <alignment wrapText="1"/>
    </xf>
    <xf numFmtId="164" fontId="11" fillId="0" borderId="1" xfId="0" applyNumberFormat="1" applyFont="1" applyFill="1" applyBorder="1" applyAlignment="1">
      <alignment wrapText="1"/>
    </xf>
    <xf numFmtId="164" fontId="14" fillId="0" borderId="1" xfId="0" applyNumberFormat="1" applyFont="1" applyFill="1" applyBorder="1" applyAlignment="1">
      <alignment wrapText="1"/>
    </xf>
    <xf numFmtId="164" fontId="8" fillId="0" borderId="1" xfId="0" applyNumberFormat="1" applyFont="1" applyFill="1" applyBorder="1" applyAlignment="1">
      <alignment wrapText="1"/>
    </xf>
    <xf numFmtId="164" fontId="10" fillId="0" borderId="1" xfId="0" applyNumberFormat="1" applyFont="1" applyBorder="1" applyAlignment="1">
      <alignment wrapText="1"/>
    </xf>
    <xf numFmtId="164" fontId="8" fillId="0" borderId="1" xfId="0" applyNumberFormat="1" applyFont="1" applyBorder="1" applyAlignment="1">
      <alignment wrapText="1"/>
    </xf>
    <xf numFmtId="164" fontId="8" fillId="0" borderId="1" xfId="0" applyNumberFormat="1" applyFont="1" applyBorder="1" applyAlignment="1">
      <alignment wrapText="1"/>
    </xf>
    <xf numFmtId="164" fontId="14" fillId="0" borderId="1" xfId="0" applyNumberFormat="1" applyFont="1" applyBorder="1" applyAlignment="1">
      <alignment wrapText="1"/>
    </xf>
    <xf numFmtId="164" fontId="17" fillId="0" borderId="1" xfId="0" applyNumberFormat="1" applyFont="1" applyFill="1" applyBorder="1" applyAlignment="1">
      <alignment wrapText="1"/>
    </xf>
    <xf numFmtId="4" fontId="2" fillId="0" borderId="1" xfId="0" applyNumberFormat="1" applyFont="1" applyFill="1" applyBorder="1" applyAlignment="1">
      <alignment wrapText="1"/>
    </xf>
    <xf numFmtId="4" fontId="10" fillId="0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10" fillId="0" borderId="1" xfId="0" applyNumberFormat="1" applyFont="1" applyBorder="1" applyAlignment="1">
      <alignment wrapText="1"/>
    </xf>
    <xf numFmtId="4" fontId="8" fillId="0" borderId="1" xfId="0" applyNumberFormat="1" applyFont="1" applyFill="1" applyBorder="1" applyAlignment="1">
      <alignment wrapText="1"/>
    </xf>
    <xf numFmtId="4" fontId="17" fillId="0" borderId="1" xfId="0" applyNumberFormat="1" applyFont="1" applyFill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164" fontId="11" fillId="0" borderId="0" xfId="0" applyNumberFormat="1" applyFont="1" applyFill="1" applyBorder="1" applyAlignment="1">
      <alignment wrapText="1"/>
    </xf>
    <xf numFmtId="2" fontId="18" fillId="0" borderId="1" xfId="0" applyNumberFormat="1" applyFont="1" applyBorder="1" applyAlignment="1">
      <alignment/>
    </xf>
    <xf numFmtId="2" fontId="19" fillId="0" borderId="3" xfId="0" applyNumberFormat="1" applyFont="1" applyBorder="1" applyAlignment="1">
      <alignment/>
    </xf>
    <xf numFmtId="1" fontId="11" fillId="0" borderId="1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164" fontId="15" fillId="0" borderId="1" xfId="0" applyNumberFormat="1" applyFont="1" applyBorder="1" applyAlignment="1">
      <alignment/>
    </xf>
    <xf numFmtId="1" fontId="15" fillId="0" borderId="3" xfId="0" applyNumberFormat="1" applyFont="1" applyBorder="1" applyAlignment="1">
      <alignment/>
    </xf>
    <xf numFmtId="2" fontId="18" fillId="0" borderId="1" xfId="0" applyNumberFormat="1" applyFont="1" applyBorder="1" applyAlignment="1">
      <alignment horizontal="right"/>
    </xf>
    <xf numFmtId="2" fontId="15" fillId="0" borderId="1" xfId="0" applyNumberFormat="1" applyFont="1" applyBorder="1" applyAlignment="1">
      <alignment/>
    </xf>
    <xf numFmtId="164" fontId="18" fillId="0" borderId="1" xfId="0" applyNumberFormat="1" applyFont="1" applyBorder="1" applyAlignment="1">
      <alignment/>
    </xf>
    <xf numFmtId="1" fontId="15" fillId="0" borderId="1" xfId="0" applyNumberFormat="1" applyFont="1" applyBorder="1" applyAlignment="1">
      <alignment/>
    </xf>
    <xf numFmtId="2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" fontId="15" fillId="0" borderId="4" xfId="0" applyNumberFormat="1" applyFont="1" applyBorder="1" applyAlignment="1">
      <alignment/>
    </xf>
    <xf numFmtId="2" fontId="18" fillId="0" borderId="3" xfId="0" applyNumberFormat="1" applyFont="1" applyBorder="1" applyAlignment="1">
      <alignment/>
    </xf>
    <xf numFmtId="164" fontId="15" fillId="0" borderId="0" xfId="0" applyNumberFormat="1" applyFont="1" applyAlignment="1">
      <alignment/>
    </xf>
    <xf numFmtId="1" fontId="15" fillId="0" borderId="5" xfId="0" applyNumberFormat="1" applyFont="1" applyBorder="1" applyAlignment="1">
      <alignment/>
    </xf>
    <xf numFmtId="2" fontId="18" fillId="0" borderId="1" xfId="0" applyNumberFormat="1" applyFont="1" applyBorder="1" applyAlignment="1">
      <alignment horizontal="center"/>
    </xf>
    <xf numFmtId="164" fontId="18" fillId="0" borderId="1" xfId="0" applyNumberFormat="1" applyFont="1" applyBorder="1" applyAlignment="1">
      <alignment horizontal="center"/>
    </xf>
    <xf numFmtId="1" fontId="11" fillId="0" borderId="3" xfId="0" applyNumberFormat="1" applyFont="1" applyFill="1" applyBorder="1" applyAlignment="1">
      <alignment/>
    </xf>
    <xf numFmtId="2" fontId="11" fillId="0" borderId="1" xfId="0" applyNumberFormat="1" applyFont="1" applyFill="1" applyBorder="1" applyAlignment="1">
      <alignment/>
    </xf>
    <xf numFmtId="164" fontId="11" fillId="0" borderId="1" xfId="0" applyNumberFormat="1" applyFont="1" applyFill="1" applyBorder="1" applyAlignment="1">
      <alignment/>
    </xf>
    <xf numFmtId="2" fontId="11" fillId="0" borderId="1" xfId="0" applyNumberFormat="1" applyFont="1" applyFill="1" applyBorder="1" applyAlignment="1">
      <alignment/>
    </xf>
    <xf numFmtId="164" fontId="11" fillId="0" borderId="3" xfId="0" applyNumberFormat="1" applyFont="1" applyFill="1" applyBorder="1" applyAlignment="1">
      <alignment/>
    </xf>
    <xf numFmtId="2" fontId="11" fillId="0" borderId="3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166" fontId="2" fillId="0" borderId="1" xfId="0" applyNumberFormat="1" applyFont="1" applyBorder="1" applyAlignment="1">
      <alignment wrapText="1"/>
    </xf>
    <xf numFmtId="166" fontId="10" fillId="0" borderId="1" xfId="0" applyNumberFormat="1" applyFont="1" applyBorder="1" applyAlignment="1">
      <alignment wrapText="1"/>
    </xf>
    <xf numFmtId="166" fontId="15" fillId="0" borderId="1" xfId="0" applyNumberFormat="1" applyFont="1" applyBorder="1" applyAlignment="1">
      <alignment wrapText="1"/>
    </xf>
    <xf numFmtId="2" fontId="10" fillId="0" borderId="1" xfId="0" applyNumberFormat="1" applyFont="1" applyBorder="1" applyAlignment="1">
      <alignment horizontal="left"/>
    </xf>
    <xf numFmtId="2" fontId="10" fillId="0" borderId="6" xfId="0" applyNumberFormat="1" applyFont="1" applyBorder="1" applyAlignment="1">
      <alignment horizontal="left"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0" fillId="0" borderId="1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10" fillId="0" borderId="1" xfId="0" applyNumberFormat="1" applyFont="1" applyBorder="1" applyAlignment="1">
      <alignment horizontal="left"/>
    </xf>
    <xf numFmtId="164" fontId="10" fillId="0" borderId="6" xfId="0" applyNumberFormat="1" applyFont="1" applyBorder="1" applyAlignment="1">
      <alignment horizontal="left"/>
    </xf>
    <xf numFmtId="0" fontId="2" fillId="0" borderId="7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11" fillId="0" borderId="6" xfId="0" applyFont="1" applyBorder="1" applyAlignment="1">
      <alignment horizontal="left" wrapText="1"/>
    </xf>
    <xf numFmtId="0" fontId="11" fillId="0" borderId="7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0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M20"/>
  <sheetViews>
    <sheetView workbookViewId="0" topLeftCell="A1">
      <pane xSplit="5" topLeftCell="H1" activePane="topRight" state="frozen"/>
      <selection pane="topLeft" activeCell="A4" sqref="A4"/>
      <selection pane="topRight" activeCell="T21" sqref="T21"/>
    </sheetView>
  </sheetViews>
  <sheetFormatPr defaultColWidth="9.00390625" defaultRowHeight="12.75"/>
  <cols>
    <col min="2" max="2" width="5.75390625" style="0" customWidth="1"/>
    <col min="3" max="3" width="1.75390625" style="0" customWidth="1"/>
    <col min="4" max="4" width="8.125" style="0" customWidth="1"/>
    <col min="5" max="5" width="10.75390625" style="0" customWidth="1"/>
    <col min="6" max="6" width="5.75390625" style="0" customWidth="1"/>
    <col min="7" max="7" width="9.625" style="0" customWidth="1"/>
    <col min="8" max="8" width="10.25390625" style="0" customWidth="1"/>
    <col min="9" max="9" width="5.875" style="0" customWidth="1"/>
    <col min="10" max="11" width="9.25390625" style="0" customWidth="1"/>
    <col min="12" max="12" width="6.125" style="0" customWidth="1"/>
    <col min="13" max="13" width="8.875" style="0" customWidth="1"/>
    <col min="14" max="14" width="9.625" style="0" customWidth="1"/>
    <col min="15" max="15" width="5.625" style="0" customWidth="1"/>
    <col min="16" max="16" width="10.125" style="0" customWidth="1"/>
    <col min="17" max="17" width="10.375" style="0" customWidth="1"/>
    <col min="18" max="18" width="5.125" style="0" customWidth="1"/>
    <col min="19" max="19" width="4.25390625" style="0" customWidth="1"/>
    <col min="20" max="20" width="9.375" style="0" customWidth="1"/>
    <col min="21" max="21" width="4.625" style="0" customWidth="1"/>
    <col min="22" max="23" width="9.375" style="0" customWidth="1"/>
    <col min="24" max="24" width="5.875" style="0" customWidth="1"/>
    <col min="25" max="25" width="8.75390625" style="0" customWidth="1"/>
    <col min="26" max="26" width="8.625" style="0" customWidth="1"/>
    <col min="27" max="27" width="6.375" style="0" customWidth="1"/>
    <col min="28" max="28" width="4.875" style="0" customWidth="1"/>
    <col min="29" max="29" width="8.25390625" style="0" customWidth="1"/>
    <col min="30" max="30" width="5.00390625" style="0" customWidth="1"/>
    <col min="31" max="31" width="4.625" style="0" customWidth="1"/>
    <col min="33" max="33" width="4.875" style="0" customWidth="1"/>
    <col min="34" max="34" width="9.00390625" style="0" customWidth="1"/>
    <col min="36" max="36" width="5.125" style="0" customWidth="1"/>
    <col min="37" max="37" width="7.375" style="0" customWidth="1"/>
    <col min="38" max="38" width="9.375" style="0" bestFit="1" customWidth="1"/>
    <col min="39" max="39" width="5.375" style="0" customWidth="1"/>
  </cols>
  <sheetData>
    <row r="1" ht="3" customHeight="1"/>
    <row r="2" ht="12.75" customHeight="1" hidden="1"/>
    <row r="3" spans="4:36" ht="56.25" customHeight="1">
      <c r="D3" s="87" t="s">
        <v>56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"/>
      <c r="Z3" s="8"/>
      <c r="AA3" s="8"/>
      <c r="AJ3" s="8"/>
    </row>
    <row r="6" spans="1:33" ht="12.75">
      <c r="A6" s="96" t="s">
        <v>3</v>
      </c>
      <c r="B6" s="96"/>
      <c r="C6" s="96"/>
      <c r="D6" s="96" t="s">
        <v>1</v>
      </c>
      <c r="E6" s="96"/>
      <c r="F6" s="81"/>
      <c r="G6" s="81" t="s">
        <v>24</v>
      </c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3"/>
      <c r="AC6" s="83"/>
      <c r="AD6" s="83"/>
      <c r="AE6" s="83"/>
      <c r="AF6" s="83"/>
      <c r="AG6" s="83"/>
    </row>
    <row r="7" spans="1:39" ht="114" customHeight="1">
      <c r="A7" s="96"/>
      <c r="B7" s="96"/>
      <c r="C7" s="96"/>
      <c r="D7" s="96"/>
      <c r="E7" s="96"/>
      <c r="F7" s="96"/>
      <c r="G7" s="81" t="s">
        <v>2</v>
      </c>
      <c r="H7" s="82"/>
      <c r="I7" s="90"/>
      <c r="J7" s="81" t="s">
        <v>14</v>
      </c>
      <c r="K7" s="82"/>
      <c r="L7" s="90"/>
      <c r="M7" s="91" t="s">
        <v>15</v>
      </c>
      <c r="N7" s="92"/>
      <c r="O7" s="93"/>
      <c r="P7" s="81" t="s">
        <v>16</v>
      </c>
      <c r="Q7" s="82"/>
      <c r="R7" s="90"/>
      <c r="S7" s="91" t="s">
        <v>52</v>
      </c>
      <c r="T7" s="92"/>
      <c r="U7" s="93"/>
      <c r="V7" s="81" t="s">
        <v>54</v>
      </c>
      <c r="W7" s="82"/>
      <c r="X7" s="90"/>
      <c r="Y7" s="91" t="s">
        <v>55</v>
      </c>
      <c r="Z7" s="92"/>
      <c r="AA7" s="93"/>
      <c r="AB7" s="84" t="s">
        <v>51</v>
      </c>
      <c r="AC7" s="85"/>
      <c r="AD7" s="86"/>
      <c r="AE7" s="84" t="s">
        <v>50</v>
      </c>
      <c r="AF7" s="85"/>
      <c r="AG7" s="86"/>
      <c r="AH7" s="91" t="s">
        <v>17</v>
      </c>
      <c r="AI7" s="92"/>
      <c r="AJ7" s="93"/>
      <c r="AK7" s="91" t="s">
        <v>18</v>
      </c>
      <c r="AL7" s="92"/>
      <c r="AM7" s="93"/>
    </row>
    <row r="8" spans="1:39" ht="33.75">
      <c r="A8" s="96"/>
      <c r="B8" s="96"/>
      <c r="C8" s="96"/>
      <c r="D8" s="4" t="s">
        <v>23</v>
      </c>
      <c r="E8" s="3" t="s">
        <v>0</v>
      </c>
      <c r="F8" s="7" t="s">
        <v>25</v>
      </c>
      <c r="G8" s="4" t="s">
        <v>20</v>
      </c>
      <c r="H8" s="3" t="s">
        <v>0</v>
      </c>
      <c r="I8" s="7" t="s">
        <v>25</v>
      </c>
      <c r="J8" s="4" t="s">
        <v>22</v>
      </c>
      <c r="K8" s="3" t="s">
        <v>0</v>
      </c>
      <c r="L8" s="7" t="s">
        <v>25</v>
      </c>
      <c r="M8" s="4" t="s">
        <v>21</v>
      </c>
      <c r="N8" s="3" t="s">
        <v>0</v>
      </c>
      <c r="O8" s="7" t="s">
        <v>25</v>
      </c>
      <c r="P8" s="4" t="s">
        <v>21</v>
      </c>
      <c r="Q8" s="3" t="s">
        <v>0</v>
      </c>
      <c r="R8" s="7" t="s">
        <v>25</v>
      </c>
      <c r="S8" s="4" t="s">
        <v>19</v>
      </c>
      <c r="T8" s="3" t="s">
        <v>0</v>
      </c>
      <c r="U8" s="7" t="s">
        <v>25</v>
      </c>
      <c r="V8" s="4" t="s">
        <v>21</v>
      </c>
      <c r="W8" s="3" t="s">
        <v>0</v>
      </c>
      <c r="X8" s="7" t="s">
        <v>25</v>
      </c>
      <c r="Y8" s="4" t="s">
        <v>21</v>
      </c>
      <c r="Z8" s="3" t="s">
        <v>0</v>
      </c>
      <c r="AA8" s="7" t="s">
        <v>25</v>
      </c>
      <c r="AB8" s="4" t="s">
        <v>19</v>
      </c>
      <c r="AC8" s="3" t="s">
        <v>0</v>
      </c>
      <c r="AD8" s="7" t="s">
        <v>25</v>
      </c>
      <c r="AE8" s="4" t="s">
        <v>19</v>
      </c>
      <c r="AF8" s="3" t="s">
        <v>0</v>
      </c>
      <c r="AG8" s="7" t="s">
        <v>25</v>
      </c>
      <c r="AH8" s="4" t="s">
        <v>19</v>
      </c>
      <c r="AI8" s="3" t="s">
        <v>0</v>
      </c>
      <c r="AJ8" s="7" t="s">
        <v>25</v>
      </c>
      <c r="AK8" s="4" t="s">
        <v>19</v>
      </c>
      <c r="AL8" s="3" t="s">
        <v>0</v>
      </c>
      <c r="AM8" s="7" t="s">
        <v>25</v>
      </c>
    </row>
    <row r="9" spans="1:39" s="60" customFormat="1" ht="27.75" customHeight="1">
      <c r="A9" s="78" t="s">
        <v>5</v>
      </c>
      <c r="B9" s="78"/>
      <c r="C9" s="79"/>
      <c r="D9" s="52">
        <f>G9+J9+M9+P9+V9+AH9+AK9+Y9</f>
        <v>499300</v>
      </c>
      <c r="E9" s="53">
        <f>H9+K9+N9+Q9+T9+W9+Z9+AC9+AI9+AL9</f>
        <v>477808.46</v>
      </c>
      <c r="F9" s="54">
        <f>E9/D9*100</f>
        <v>95.69566593230523</v>
      </c>
      <c r="G9" s="55">
        <v>77000</v>
      </c>
      <c r="H9" s="50">
        <v>112347.27</v>
      </c>
      <c r="I9" s="54">
        <f aca="true" t="shared" si="0" ref="I9:I18">H9/G9*100</f>
        <v>145.90554545454546</v>
      </c>
      <c r="J9" s="54">
        <v>10000</v>
      </c>
      <c r="K9" s="56">
        <v>144179.9</v>
      </c>
      <c r="L9" s="54">
        <v>1440.8</v>
      </c>
      <c r="M9" s="57">
        <v>63700</v>
      </c>
      <c r="N9" s="50">
        <v>49658.91</v>
      </c>
      <c r="O9" s="54">
        <f>N9/M9*100</f>
        <v>77.95747252747253</v>
      </c>
      <c r="P9" s="54">
        <v>236100</v>
      </c>
      <c r="Q9" s="50">
        <v>77659.64</v>
      </c>
      <c r="R9" s="54">
        <f aca="true" t="shared" si="1" ref="R9:R18">Q9/P9*100</f>
        <v>32.89268953833122</v>
      </c>
      <c r="S9" s="54"/>
      <c r="T9" s="50">
        <v>48100</v>
      </c>
      <c r="U9" s="54">
        <v>0</v>
      </c>
      <c r="V9" s="54">
        <v>76600</v>
      </c>
      <c r="W9" s="50">
        <v>12624.06</v>
      </c>
      <c r="X9" s="54">
        <f>W9/V9*100</f>
        <v>16.480496083550914</v>
      </c>
      <c r="Y9" s="54">
        <v>1900</v>
      </c>
      <c r="Z9" s="50">
        <v>5803.34</v>
      </c>
      <c r="AA9" s="54">
        <f>SUM(Z9/Y9*100)</f>
        <v>305.43894736842105</v>
      </c>
      <c r="AB9" s="54"/>
      <c r="AC9" s="50">
        <v>1620.96</v>
      </c>
      <c r="AD9" s="54">
        <v>0</v>
      </c>
      <c r="AE9" s="54"/>
      <c r="AF9" s="58">
        <v>0</v>
      </c>
      <c r="AG9" s="54">
        <v>0</v>
      </c>
      <c r="AH9" s="54">
        <v>16000</v>
      </c>
      <c r="AI9" s="50">
        <v>14100</v>
      </c>
      <c r="AJ9" s="54">
        <f>AI9/AH9*100</f>
        <v>88.125</v>
      </c>
      <c r="AK9" s="59">
        <v>18000</v>
      </c>
      <c r="AL9" s="50">
        <v>11714.38</v>
      </c>
      <c r="AM9" s="54">
        <f>AL9/AK9*100</f>
        <v>65.07988888888889</v>
      </c>
    </row>
    <row r="10" spans="1:39" s="61" customFormat="1" ht="24.75" customHeight="1">
      <c r="A10" s="88" t="s">
        <v>6</v>
      </c>
      <c r="B10" s="88"/>
      <c r="C10" s="89"/>
      <c r="D10" s="52">
        <f aca="true" t="shared" si="2" ref="D10:D17">G10+J10+M10+P10+V10+AH10+AK10+Y10</f>
        <v>452000</v>
      </c>
      <c r="E10" s="53">
        <f>H10+K10+N10+Q10+T10+W10+AC10+AF10+AI10+AL10</f>
        <v>264076.47</v>
      </c>
      <c r="F10" s="54">
        <f aca="true" t="shared" si="3" ref="F10:F18">E10/D10*100</f>
        <v>58.42399778761062</v>
      </c>
      <c r="G10" s="55">
        <v>94100</v>
      </c>
      <c r="H10" s="50">
        <v>90545.31</v>
      </c>
      <c r="I10" s="54">
        <f t="shared" si="0"/>
        <v>96.2224335812965</v>
      </c>
      <c r="J10" s="54">
        <v>10000</v>
      </c>
      <c r="K10" s="50">
        <v>39909.55</v>
      </c>
      <c r="L10" s="54">
        <f aca="true" t="shared" si="4" ref="L10:L18">K10/J10*100</f>
        <v>399.0955000000001</v>
      </c>
      <c r="M10" s="54">
        <v>77500</v>
      </c>
      <c r="N10" s="50">
        <v>61200.87</v>
      </c>
      <c r="O10" s="54">
        <f aca="true" t="shared" si="5" ref="O10:O18">N10/M10*100</f>
        <v>78.96886451612903</v>
      </c>
      <c r="P10" s="54">
        <v>118600</v>
      </c>
      <c r="Q10" s="56">
        <v>14383.08</v>
      </c>
      <c r="R10" s="54">
        <f t="shared" si="1"/>
        <v>12.127386172006744</v>
      </c>
      <c r="S10" s="54"/>
      <c r="T10" s="50">
        <v>1850</v>
      </c>
      <c r="U10" s="54">
        <v>0</v>
      </c>
      <c r="V10" s="54">
        <v>66800</v>
      </c>
      <c r="W10" s="50">
        <v>4838.72</v>
      </c>
      <c r="X10" s="54">
        <f aca="true" t="shared" si="6" ref="X10:X18">W10/V10*100</f>
        <v>7.243592814371258</v>
      </c>
      <c r="Y10" s="54"/>
      <c r="Z10" s="50">
        <v>0</v>
      </c>
      <c r="AA10" s="54"/>
      <c r="AB10" s="54"/>
      <c r="AC10" s="50">
        <v>1745.19</v>
      </c>
      <c r="AD10" s="54">
        <v>0</v>
      </c>
      <c r="AE10" s="54"/>
      <c r="AF10" s="50">
        <v>123.75</v>
      </c>
      <c r="AG10" s="54">
        <v>0</v>
      </c>
      <c r="AH10" s="54">
        <v>25000</v>
      </c>
      <c r="AI10" s="58">
        <v>15480</v>
      </c>
      <c r="AJ10" s="54">
        <f>AI10/AH10*100</f>
        <v>61.919999999999995</v>
      </c>
      <c r="AK10" s="59">
        <v>60000</v>
      </c>
      <c r="AL10" s="58">
        <v>34000</v>
      </c>
      <c r="AM10" s="54">
        <f aca="true" t="shared" si="7" ref="AM10:AM18">AL10/AK10*100</f>
        <v>56.666666666666664</v>
      </c>
    </row>
    <row r="11" spans="1:39" s="61" customFormat="1" ht="24.75" customHeight="1">
      <c r="A11" s="88" t="s">
        <v>7</v>
      </c>
      <c r="B11" s="88"/>
      <c r="C11" s="89"/>
      <c r="D11" s="52">
        <f t="shared" si="2"/>
        <v>783085</v>
      </c>
      <c r="E11" s="53">
        <f>H11+K11+N11+Q11+T11+W11+Z11+AC11+AF11+AI11+AL11</f>
        <v>626735.07</v>
      </c>
      <c r="F11" s="54">
        <f t="shared" si="3"/>
        <v>80.03410485451771</v>
      </c>
      <c r="G11" s="62">
        <v>146800</v>
      </c>
      <c r="H11" s="50">
        <v>124774.5</v>
      </c>
      <c r="I11" s="54">
        <f t="shared" si="0"/>
        <v>84.99625340599455</v>
      </c>
      <c r="J11" s="54">
        <v>15000</v>
      </c>
      <c r="K11" s="50">
        <v>10718.65</v>
      </c>
      <c r="L11" s="54">
        <f t="shared" si="4"/>
        <v>71.45766666666667</v>
      </c>
      <c r="M11" s="54">
        <v>86700</v>
      </c>
      <c r="N11" s="50">
        <v>74060.01</v>
      </c>
      <c r="O11" s="54">
        <f t="shared" si="5"/>
        <v>85.42100346020761</v>
      </c>
      <c r="P11" s="54">
        <v>380000</v>
      </c>
      <c r="Q11" s="50">
        <v>197085.74</v>
      </c>
      <c r="R11" s="54">
        <f t="shared" si="1"/>
        <v>51.86466842105263</v>
      </c>
      <c r="S11" s="54"/>
      <c r="T11" s="50">
        <v>51600</v>
      </c>
      <c r="U11" s="54">
        <v>0</v>
      </c>
      <c r="V11" s="54">
        <v>99100</v>
      </c>
      <c r="W11" s="50">
        <v>112279.75</v>
      </c>
      <c r="X11" s="54">
        <f t="shared" si="6"/>
        <v>113.29944500504541</v>
      </c>
      <c r="Y11" s="54">
        <v>5000</v>
      </c>
      <c r="Z11" s="50">
        <v>4065.6</v>
      </c>
      <c r="AA11" s="54">
        <f aca="true" t="shared" si="8" ref="AA11:AA18">SUM(Z11/Y11*100)</f>
        <v>81.312</v>
      </c>
      <c r="AB11" s="54"/>
      <c r="AC11" s="50">
        <v>1980.39</v>
      </c>
      <c r="AD11" s="54">
        <v>0</v>
      </c>
      <c r="AE11" s="54"/>
      <c r="AF11" s="50">
        <v>6160.43</v>
      </c>
      <c r="AG11" s="54">
        <v>0</v>
      </c>
      <c r="AH11" s="54">
        <v>20000</v>
      </c>
      <c r="AI11" s="58">
        <v>20475</v>
      </c>
      <c r="AJ11" s="54">
        <f aca="true" t="shared" si="9" ref="AJ11:AJ18">AI11/AH11*100</f>
        <v>102.375</v>
      </c>
      <c r="AK11" s="59">
        <v>30485</v>
      </c>
      <c r="AL11" s="58">
        <v>23535</v>
      </c>
      <c r="AM11" s="54">
        <f t="shared" si="7"/>
        <v>77.20190257503691</v>
      </c>
    </row>
    <row r="12" spans="1:39" s="64" customFormat="1" ht="24.75" customHeight="1">
      <c r="A12" s="97" t="s">
        <v>8</v>
      </c>
      <c r="B12" s="97"/>
      <c r="C12" s="98"/>
      <c r="D12" s="52">
        <f t="shared" si="2"/>
        <v>922700</v>
      </c>
      <c r="E12" s="53">
        <f>H12+K12+N12+Q12+T12+W12+Z12+AC12+AI12+AL12</f>
        <v>677362.11</v>
      </c>
      <c r="F12" s="54">
        <f t="shared" si="3"/>
        <v>73.41087135580362</v>
      </c>
      <c r="G12" s="59">
        <v>346900</v>
      </c>
      <c r="H12" s="63">
        <v>296290.22</v>
      </c>
      <c r="I12" s="54">
        <f t="shared" si="0"/>
        <v>85.41084462381089</v>
      </c>
      <c r="J12" s="54">
        <v>15000</v>
      </c>
      <c r="K12" s="56">
        <v>12777.98</v>
      </c>
      <c r="L12" s="54">
        <f t="shared" si="4"/>
        <v>85.18653333333333</v>
      </c>
      <c r="M12" s="54">
        <v>80600</v>
      </c>
      <c r="N12" s="56">
        <v>56678.69</v>
      </c>
      <c r="O12" s="54">
        <f t="shared" si="5"/>
        <v>70.3209553349876</v>
      </c>
      <c r="P12" s="54">
        <v>399700</v>
      </c>
      <c r="Q12" s="50">
        <v>165760.63</v>
      </c>
      <c r="R12" s="54">
        <f t="shared" si="1"/>
        <v>41.47126094570928</v>
      </c>
      <c r="S12" s="54"/>
      <c r="T12" s="50">
        <v>85000</v>
      </c>
      <c r="U12" s="54">
        <v>0</v>
      </c>
      <c r="V12" s="54">
        <v>45500</v>
      </c>
      <c r="W12" s="50">
        <v>43756.74</v>
      </c>
      <c r="X12" s="54">
        <f t="shared" si="6"/>
        <v>96.16865934065933</v>
      </c>
      <c r="Y12" s="54"/>
      <c r="Z12" s="50">
        <v>132.34</v>
      </c>
      <c r="AA12" s="54"/>
      <c r="AB12" s="54"/>
      <c r="AC12" s="50">
        <v>1495.51</v>
      </c>
      <c r="AD12" s="54">
        <v>0</v>
      </c>
      <c r="AE12" s="54"/>
      <c r="AF12" s="58">
        <v>0</v>
      </c>
      <c r="AG12" s="54">
        <v>0</v>
      </c>
      <c r="AH12" s="54">
        <v>15000</v>
      </c>
      <c r="AI12" s="58">
        <v>5470</v>
      </c>
      <c r="AJ12" s="54">
        <f t="shared" si="9"/>
        <v>36.46666666666666</v>
      </c>
      <c r="AK12" s="59">
        <v>20000</v>
      </c>
      <c r="AL12" s="58">
        <v>10000</v>
      </c>
      <c r="AM12" s="54">
        <f t="shared" si="7"/>
        <v>50</v>
      </c>
    </row>
    <row r="13" spans="1:39" s="61" customFormat="1" ht="24.75" customHeight="1">
      <c r="A13" s="88" t="s">
        <v>9</v>
      </c>
      <c r="B13" s="88"/>
      <c r="C13" s="89"/>
      <c r="D13" s="52">
        <f t="shared" si="2"/>
        <v>426500</v>
      </c>
      <c r="E13" s="53">
        <f>H13+K13+N13+Q13+T13+W13+Z13+AC13+AF13+AI13+AL13</f>
        <v>202645.52000000002</v>
      </c>
      <c r="F13" s="54">
        <f t="shared" si="3"/>
        <v>47.513603751465425</v>
      </c>
      <c r="G13" s="65">
        <v>67500</v>
      </c>
      <c r="H13" s="50">
        <v>57241.94</v>
      </c>
      <c r="I13" s="54">
        <f t="shared" si="0"/>
        <v>84.80287407407407</v>
      </c>
      <c r="J13" s="54">
        <v>10000</v>
      </c>
      <c r="K13" s="50">
        <v>20038.94</v>
      </c>
      <c r="L13" s="54">
        <f t="shared" si="4"/>
        <v>200.3894</v>
      </c>
      <c r="M13" s="54">
        <v>70800</v>
      </c>
      <c r="N13" s="56">
        <v>53827.2</v>
      </c>
      <c r="O13" s="54">
        <f t="shared" si="5"/>
        <v>76.0271186440678</v>
      </c>
      <c r="P13" s="54">
        <v>218500</v>
      </c>
      <c r="Q13" s="56">
        <v>15670.63</v>
      </c>
      <c r="R13" s="54">
        <f t="shared" si="1"/>
        <v>7.17191304347826</v>
      </c>
      <c r="S13" s="54"/>
      <c r="T13" s="66">
        <v>1000</v>
      </c>
      <c r="U13" s="54">
        <v>0</v>
      </c>
      <c r="V13" s="54">
        <v>29700</v>
      </c>
      <c r="W13" s="50">
        <v>31980.1</v>
      </c>
      <c r="X13" s="54">
        <f t="shared" si="6"/>
        <v>107.67710437710438</v>
      </c>
      <c r="Y13" s="54"/>
      <c r="Z13" s="50">
        <v>0</v>
      </c>
      <c r="AA13" s="54"/>
      <c r="AB13" s="54"/>
      <c r="AC13" s="67">
        <v>1711.5</v>
      </c>
      <c r="AD13" s="54">
        <v>0</v>
      </c>
      <c r="AE13" s="54"/>
      <c r="AF13" s="50">
        <v>3975.21</v>
      </c>
      <c r="AG13" s="54">
        <v>0</v>
      </c>
      <c r="AH13" s="54">
        <v>10000</v>
      </c>
      <c r="AI13" s="58">
        <v>7200</v>
      </c>
      <c r="AJ13" s="54">
        <f t="shared" si="9"/>
        <v>72</v>
      </c>
      <c r="AK13" s="59">
        <v>20000</v>
      </c>
      <c r="AL13" s="58">
        <v>10000</v>
      </c>
      <c r="AM13" s="54">
        <f t="shared" si="7"/>
        <v>50</v>
      </c>
    </row>
    <row r="14" spans="1:39" s="61" customFormat="1" ht="24.75" customHeight="1">
      <c r="A14" s="88" t="s">
        <v>10</v>
      </c>
      <c r="B14" s="88"/>
      <c r="C14" s="89"/>
      <c r="D14" s="52">
        <f t="shared" si="2"/>
        <v>650600</v>
      </c>
      <c r="E14" s="53">
        <f>H14+K14+N14+Q14+T14+W14+Z14+AC14+AF14+AI14+AL14</f>
        <v>696741.81</v>
      </c>
      <c r="F14" s="54">
        <f t="shared" si="3"/>
        <v>107.09219335997543</v>
      </c>
      <c r="G14" s="55">
        <v>172200</v>
      </c>
      <c r="H14" s="50">
        <v>258854.81</v>
      </c>
      <c r="I14" s="54">
        <f t="shared" si="0"/>
        <v>150.3221893147503</v>
      </c>
      <c r="J14" s="54">
        <v>30000</v>
      </c>
      <c r="K14" s="50">
        <v>83105.73</v>
      </c>
      <c r="L14" s="54">
        <f t="shared" si="4"/>
        <v>277.0191</v>
      </c>
      <c r="M14" s="54">
        <v>109000</v>
      </c>
      <c r="N14" s="56">
        <v>113425.37</v>
      </c>
      <c r="O14" s="54">
        <f t="shared" si="5"/>
        <v>104.05997247706422</v>
      </c>
      <c r="P14" s="54">
        <v>260200</v>
      </c>
      <c r="Q14" s="50">
        <v>173270.65</v>
      </c>
      <c r="R14" s="54">
        <f t="shared" si="1"/>
        <v>66.5913335895465</v>
      </c>
      <c r="S14" s="54"/>
      <c r="T14" s="50">
        <v>8880</v>
      </c>
      <c r="U14" s="54">
        <v>0</v>
      </c>
      <c r="V14" s="54">
        <v>33100</v>
      </c>
      <c r="W14" s="50">
        <v>41.27</v>
      </c>
      <c r="X14" s="54">
        <f t="shared" si="6"/>
        <v>0.12468277945619337</v>
      </c>
      <c r="Y14" s="54">
        <v>3100</v>
      </c>
      <c r="Z14" s="50">
        <v>7720.78</v>
      </c>
      <c r="AA14" s="54">
        <f t="shared" si="8"/>
        <v>249.05741935483871</v>
      </c>
      <c r="AB14" s="54"/>
      <c r="AC14" s="58">
        <v>1259.9</v>
      </c>
      <c r="AD14" s="54">
        <v>0</v>
      </c>
      <c r="AE14" s="54"/>
      <c r="AF14" s="50">
        <v>12508.3</v>
      </c>
      <c r="AG14" s="54">
        <v>0</v>
      </c>
      <c r="AH14" s="54">
        <v>18000</v>
      </c>
      <c r="AI14" s="58">
        <v>18675</v>
      </c>
      <c r="AJ14" s="54">
        <f t="shared" si="9"/>
        <v>103.75000000000001</v>
      </c>
      <c r="AK14" s="59">
        <v>25000</v>
      </c>
      <c r="AL14" s="58">
        <v>19000</v>
      </c>
      <c r="AM14" s="54">
        <f t="shared" si="7"/>
        <v>76</v>
      </c>
    </row>
    <row r="15" spans="1:39" s="61" customFormat="1" ht="26.25" customHeight="1">
      <c r="A15" s="88" t="s">
        <v>11</v>
      </c>
      <c r="B15" s="88"/>
      <c r="C15" s="89"/>
      <c r="D15" s="52">
        <f t="shared" si="2"/>
        <v>480700</v>
      </c>
      <c r="E15" s="53">
        <f>H15+K15+N15+Q15+T15+W15+Z15+AC15+AF15+AI15+AL15</f>
        <v>351651.75999999995</v>
      </c>
      <c r="F15" s="54">
        <f t="shared" si="3"/>
        <v>73.15410027043893</v>
      </c>
      <c r="G15" s="55">
        <v>89800</v>
      </c>
      <c r="H15" s="50">
        <v>66027.22</v>
      </c>
      <c r="I15" s="54">
        <f t="shared" si="0"/>
        <v>73.52697104677061</v>
      </c>
      <c r="J15" s="54">
        <v>10000</v>
      </c>
      <c r="K15" s="50">
        <v>19191.48</v>
      </c>
      <c r="L15" s="54">
        <f t="shared" si="4"/>
        <v>191.91479999999999</v>
      </c>
      <c r="M15" s="54">
        <v>82600</v>
      </c>
      <c r="N15" s="56">
        <v>78530.41</v>
      </c>
      <c r="O15" s="54">
        <f t="shared" si="5"/>
        <v>95.07313559322034</v>
      </c>
      <c r="P15" s="54">
        <v>244500</v>
      </c>
      <c r="Q15" s="56">
        <v>165631.52</v>
      </c>
      <c r="R15" s="54">
        <f t="shared" si="1"/>
        <v>67.74295296523518</v>
      </c>
      <c r="S15" s="54"/>
      <c r="T15" s="50">
        <v>3400</v>
      </c>
      <c r="U15" s="54">
        <v>0</v>
      </c>
      <c r="V15" s="54">
        <v>30900</v>
      </c>
      <c r="W15" s="50">
        <v>406.05</v>
      </c>
      <c r="X15" s="54">
        <f t="shared" si="6"/>
        <v>1.3140776699029126</v>
      </c>
      <c r="Y15" s="54">
        <v>1900</v>
      </c>
      <c r="Z15" s="50">
        <v>6599.97</v>
      </c>
      <c r="AA15" s="54">
        <f t="shared" si="8"/>
        <v>347.3668421052632</v>
      </c>
      <c r="AB15" s="54"/>
      <c r="AC15" s="50">
        <v>1422.26</v>
      </c>
      <c r="AD15" s="54">
        <v>0</v>
      </c>
      <c r="AE15" s="54"/>
      <c r="AF15" s="50">
        <v>152.85</v>
      </c>
      <c r="AG15" s="54">
        <v>0</v>
      </c>
      <c r="AH15" s="54">
        <v>11000</v>
      </c>
      <c r="AI15" s="58">
        <v>4290</v>
      </c>
      <c r="AJ15" s="54">
        <f t="shared" si="9"/>
        <v>39</v>
      </c>
      <c r="AK15" s="59">
        <v>10000</v>
      </c>
      <c r="AL15" s="58">
        <v>6000</v>
      </c>
      <c r="AM15" s="54">
        <f t="shared" si="7"/>
        <v>60</v>
      </c>
    </row>
    <row r="16" spans="1:39" s="61" customFormat="1" ht="24.75" customHeight="1">
      <c r="A16" s="88" t="s">
        <v>12</v>
      </c>
      <c r="B16" s="88"/>
      <c r="C16" s="89"/>
      <c r="D16" s="52">
        <f t="shared" si="2"/>
        <v>3990100</v>
      </c>
      <c r="E16" s="53">
        <f>H16+K16+N16+Q16+T16+W16+Z16+AC16+AF16+AI16+AL16</f>
        <v>3452710.27</v>
      </c>
      <c r="F16" s="54">
        <f t="shared" si="3"/>
        <v>86.53192326006867</v>
      </c>
      <c r="G16" s="55">
        <v>2932800</v>
      </c>
      <c r="H16" s="50">
        <v>2775536.93</v>
      </c>
      <c r="I16" s="54">
        <f t="shared" si="0"/>
        <v>94.63778402891435</v>
      </c>
      <c r="J16" s="54">
        <v>50000</v>
      </c>
      <c r="K16" s="50">
        <v>57080.88</v>
      </c>
      <c r="L16" s="54">
        <f t="shared" si="4"/>
        <v>114.16176</v>
      </c>
      <c r="M16" s="54">
        <v>181200</v>
      </c>
      <c r="N16" s="50">
        <v>85520.73</v>
      </c>
      <c r="O16" s="54">
        <f t="shared" si="5"/>
        <v>47.19687086092715</v>
      </c>
      <c r="P16" s="54">
        <v>365200</v>
      </c>
      <c r="Q16" s="50">
        <v>393240.72</v>
      </c>
      <c r="R16" s="54">
        <f t="shared" si="1"/>
        <v>107.67818181818181</v>
      </c>
      <c r="S16" s="54"/>
      <c r="T16" s="50">
        <v>0</v>
      </c>
      <c r="U16" s="54">
        <v>0</v>
      </c>
      <c r="V16" s="54">
        <v>382900</v>
      </c>
      <c r="W16" s="50">
        <v>29258.11</v>
      </c>
      <c r="X16" s="54">
        <f t="shared" si="6"/>
        <v>7.641188299817185</v>
      </c>
      <c r="Y16" s="54">
        <v>30000</v>
      </c>
      <c r="Z16" s="50">
        <v>26206.12</v>
      </c>
      <c r="AA16" s="54">
        <f t="shared" si="8"/>
        <v>87.35373333333332</v>
      </c>
      <c r="AB16" s="54"/>
      <c r="AC16" s="50">
        <v>2491.72</v>
      </c>
      <c r="AD16" s="54">
        <v>0</v>
      </c>
      <c r="AE16" s="54"/>
      <c r="AF16" s="50">
        <v>38122.66</v>
      </c>
      <c r="AG16" s="54">
        <v>0</v>
      </c>
      <c r="AH16" s="54">
        <v>20000</v>
      </c>
      <c r="AI16" s="58">
        <v>21000</v>
      </c>
      <c r="AJ16" s="54">
        <f t="shared" si="9"/>
        <v>105</v>
      </c>
      <c r="AK16" s="59">
        <v>28000</v>
      </c>
      <c r="AL16" s="50">
        <v>24252.4</v>
      </c>
      <c r="AM16" s="54">
        <f t="shared" si="7"/>
        <v>86.61571428571429</v>
      </c>
    </row>
    <row r="17" spans="1:39" s="61" customFormat="1" ht="27.75" customHeight="1">
      <c r="A17" s="88" t="s">
        <v>13</v>
      </c>
      <c r="B17" s="88"/>
      <c r="C17" s="89"/>
      <c r="D17" s="52">
        <f t="shared" si="2"/>
        <v>1079990</v>
      </c>
      <c r="E17" s="53">
        <f>H17+K17+N17+Q17+T17+W17+AC17+AF17+AI17+AL17</f>
        <v>905751.39</v>
      </c>
      <c r="F17" s="54">
        <f t="shared" si="3"/>
        <v>83.86664598746285</v>
      </c>
      <c r="G17" s="55">
        <v>404500</v>
      </c>
      <c r="H17" s="50">
        <v>355359.96</v>
      </c>
      <c r="I17" s="54">
        <f t="shared" si="0"/>
        <v>87.8516588380717</v>
      </c>
      <c r="J17" s="54">
        <v>50000</v>
      </c>
      <c r="K17" s="50">
        <v>86042.38</v>
      </c>
      <c r="L17" s="54">
        <f t="shared" si="4"/>
        <v>172.08476000000002</v>
      </c>
      <c r="M17" s="54">
        <v>147200</v>
      </c>
      <c r="N17" s="50">
        <v>82812.32</v>
      </c>
      <c r="O17" s="54">
        <f t="shared" si="5"/>
        <v>56.25836956521739</v>
      </c>
      <c r="P17" s="54">
        <v>400000</v>
      </c>
      <c r="Q17" s="50">
        <v>248691.8</v>
      </c>
      <c r="R17" s="54">
        <f t="shared" si="1"/>
        <v>62.17294999999999</v>
      </c>
      <c r="S17" s="54"/>
      <c r="T17" s="50">
        <v>35600</v>
      </c>
      <c r="U17" s="54">
        <v>0</v>
      </c>
      <c r="V17" s="54">
        <v>37200</v>
      </c>
      <c r="W17" s="50">
        <v>66053.02</v>
      </c>
      <c r="X17" s="54">
        <f t="shared" si="6"/>
        <v>177.56188172043014</v>
      </c>
      <c r="Y17" s="54"/>
      <c r="Z17" s="50">
        <v>0</v>
      </c>
      <c r="AA17" s="54"/>
      <c r="AB17" s="54"/>
      <c r="AC17" s="50">
        <v>2098.15</v>
      </c>
      <c r="AD17" s="54">
        <v>0</v>
      </c>
      <c r="AE17" s="54"/>
      <c r="AF17" s="50">
        <v>3543.76</v>
      </c>
      <c r="AG17" s="54">
        <v>0</v>
      </c>
      <c r="AH17" s="54">
        <v>17090</v>
      </c>
      <c r="AI17" s="58">
        <v>11550</v>
      </c>
      <c r="AJ17" s="54">
        <f t="shared" si="9"/>
        <v>67.58338209479227</v>
      </c>
      <c r="AK17" s="59">
        <v>24000</v>
      </c>
      <c r="AL17" s="58">
        <v>14000</v>
      </c>
      <c r="AM17" s="54">
        <f t="shared" si="7"/>
        <v>58.333333333333336</v>
      </c>
    </row>
    <row r="18" spans="1:39" s="74" customFormat="1" ht="24.75" customHeight="1">
      <c r="A18" s="94" t="s">
        <v>4</v>
      </c>
      <c r="B18" s="94"/>
      <c r="C18" s="95"/>
      <c r="D18" s="52">
        <f>D9+D10+D11+D12+D13+D14+D15+D16+D17</f>
        <v>9284975</v>
      </c>
      <c r="E18" s="53">
        <f>E9+E10+E11+E12+E13+E14+E15+E16+E17</f>
        <v>7655482.859999999</v>
      </c>
      <c r="F18" s="54">
        <f t="shared" si="3"/>
        <v>82.45022587567547</v>
      </c>
      <c r="G18" s="68">
        <f>G9+G10+G11+G12+G13+G14+G15+G16+G17</f>
        <v>4331600</v>
      </c>
      <c r="H18" s="69">
        <f>H9+H10+H11+H12+H13+H14+H15+H16+H17</f>
        <v>4136978.16</v>
      </c>
      <c r="I18" s="54">
        <f t="shared" si="0"/>
        <v>95.50692954104719</v>
      </c>
      <c r="J18" s="70">
        <f>J17+J16+J15+J14+J13+J12+J11+J10+J9</f>
        <v>200000</v>
      </c>
      <c r="K18" s="71">
        <f>K17+K16+K15+K14+K13+K11+K10+K12+K9</f>
        <v>473045.49</v>
      </c>
      <c r="L18" s="54">
        <f t="shared" si="4"/>
        <v>236.522745</v>
      </c>
      <c r="M18" s="72">
        <f>SUM(M9:M17)</f>
        <v>899300</v>
      </c>
      <c r="N18" s="73">
        <f>N9+N10+N11+N12+N13+N14+N15+N16+N17</f>
        <v>655714.51</v>
      </c>
      <c r="O18" s="54">
        <f t="shared" si="5"/>
        <v>72.91387857222284</v>
      </c>
      <c r="P18" s="72">
        <f>SUM(P9:P17)</f>
        <v>2622800</v>
      </c>
      <c r="Q18" s="73">
        <f>SUM(Q9:Q17)</f>
        <v>1451394.41</v>
      </c>
      <c r="R18" s="54">
        <f t="shared" si="1"/>
        <v>55.33759379289309</v>
      </c>
      <c r="S18" s="72"/>
      <c r="T18" s="73">
        <f>T9+T10+T11+T12+T13+T14+T15+T16+T17</f>
        <v>235430</v>
      </c>
      <c r="U18" s="54">
        <v>0</v>
      </c>
      <c r="V18" s="72">
        <f>SUM(V9:V17)</f>
        <v>801800</v>
      </c>
      <c r="W18" s="73">
        <f>SUM(W9:W17)</f>
        <v>301237.82</v>
      </c>
      <c r="X18" s="54">
        <f t="shared" si="6"/>
        <v>37.570194562234974</v>
      </c>
      <c r="Y18" s="51">
        <f>Y9+Y11+Y12+Y13+Y14+Y15+Y16+Y17</f>
        <v>41900</v>
      </c>
      <c r="Z18" s="51">
        <f>Z9+Z11+Z12+Z13+Z14+Z15+Z16+Z17</f>
        <v>50528.15</v>
      </c>
      <c r="AA18" s="54">
        <f t="shared" si="8"/>
        <v>120.59224343675419</v>
      </c>
      <c r="AB18" s="72"/>
      <c r="AC18" s="73">
        <f>SUM(AC9:AC17)</f>
        <v>15825.579999999998</v>
      </c>
      <c r="AD18" s="54">
        <v>0</v>
      </c>
      <c r="AE18" s="72"/>
      <c r="AF18" s="73">
        <f>SUM(AF9:AF17)</f>
        <v>64586.96</v>
      </c>
      <c r="AG18" s="54">
        <v>0</v>
      </c>
      <c r="AH18" s="72">
        <f>SUM(AH9:AH17)</f>
        <v>152090</v>
      </c>
      <c r="AI18" s="73">
        <f>SUM(AI9:AI17)</f>
        <v>118240</v>
      </c>
      <c r="AJ18" s="54">
        <f t="shared" si="9"/>
        <v>77.74344138339141</v>
      </c>
      <c r="AK18" s="68">
        <f>SUM(AK9:AK17)</f>
        <v>235485</v>
      </c>
      <c r="AL18" s="73">
        <f>SUM(AL9:AL17)</f>
        <v>152501.78</v>
      </c>
      <c r="AM18" s="54">
        <f t="shared" si="7"/>
        <v>64.760719366414</v>
      </c>
    </row>
    <row r="19" spans="4:18" ht="12.75">
      <c r="D19" s="9"/>
      <c r="E19" s="1"/>
      <c r="F19" s="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4:6" ht="12.75">
      <c r="D20" s="2"/>
      <c r="E20" s="2"/>
      <c r="F20" s="2"/>
    </row>
  </sheetData>
  <mergeCells count="25">
    <mergeCell ref="AH7:AJ7"/>
    <mergeCell ref="AB7:AD7"/>
    <mergeCell ref="S7:U7"/>
    <mergeCell ref="AK7:AM7"/>
    <mergeCell ref="Y7:AA7"/>
    <mergeCell ref="A18:C18"/>
    <mergeCell ref="D6:F7"/>
    <mergeCell ref="A15:C15"/>
    <mergeCell ref="A11:C11"/>
    <mergeCell ref="A12:C12"/>
    <mergeCell ref="A13:C13"/>
    <mergeCell ref="A9:C9"/>
    <mergeCell ref="A16:C16"/>
    <mergeCell ref="A17:C17"/>
    <mergeCell ref="A6:C8"/>
    <mergeCell ref="G6:AG6"/>
    <mergeCell ref="AE7:AG7"/>
    <mergeCell ref="D3:X3"/>
    <mergeCell ref="A14:C14"/>
    <mergeCell ref="G7:I7"/>
    <mergeCell ref="J7:L7"/>
    <mergeCell ref="M7:O7"/>
    <mergeCell ref="P7:R7"/>
    <mergeCell ref="V7:X7"/>
    <mergeCell ref="A10:C10"/>
  </mergeCells>
  <printOptions/>
  <pageMargins left="0.2" right="0.19" top="0.7874015748031497" bottom="0.787401574803149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tabSelected="1" workbookViewId="0" topLeftCell="A1">
      <selection activeCell="Q22" sqref="Q22"/>
    </sheetView>
  </sheetViews>
  <sheetFormatPr defaultColWidth="9.00390625" defaultRowHeight="12.75"/>
  <cols>
    <col min="2" max="2" width="8.375" style="0" customWidth="1"/>
    <col min="3" max="3" width="2.00390625" style="0" hidden="1" customWidth="1"/>
    <col min="5" max="5" width="9.375" style="0" bestFit="1" customWidth="1"/>
    <col min="6" max="6" width="5.75390625" style="0" customWidth="1"/>
    <col min="9" max="9" width="5.75390625" style="0" customWidth="1"/>
    <col min="12" max="12" width="6.00390625" style="0" customWidth="1"/>
    <col min="14" max="14" width="10.00390625" style="0" bestFit="1" customWidth="1"/>
    <col min="15" max="15" width="5.75390625" style="0" customWidth="1"/>
    <col min="18" max="18" width="5.25390625" style="0" customWidth="1"/>
    <col min="19" max="19" width="10.375" style="0" customWidth="1"/>
    <col min="21" max="21" width="5.75390625" style="0" customWidth="1"/>
  </cols>
  <sheetData>
    <row r="1" spans="4:18" ht="12.75">
      <c r="D1" s="11"/>
      <c r="E1" s="10"/>
      <c r="F1" s="11"/>
      <c r="G1" s="11"/>
      <c r="H1" s="12"/>
      <c r="I1" s="11"/>
      <c r="J1" s="11"/>
      <c r="K1" s="10"/>
      <c r="L1" s="11"/>
      <c r="M1" s="11"/>
      <c r="N1" s="10"/>
      <c r="O1" s="11"/>
      <c r="P1" s="11"/>
      <c r="Q1" s="11"/>
      <c r="R1" s="11"/>
    </row>
    <row r="2" spans="4:18" ht="12.75">
      <c r="D2" s="11"/>
      <c r="E2" s="10"/>
      <c r="F2" s="11"/>
      <c r="G2" s="11"/>
      <c r="H2" s="12"/>
      <c r="I2" s="11"/>
      <c r="J2" s="11"/>
      <c r="K2" s="10"/>
      <c r="L2" s="11"/>
      <c r="M2" s="11"/>
      <c r="N2" s="10"/>
      <c r="O2" s="11"/>
      <c r="P2" s="11"/>
      <c r="Q2" s="11"/>
      <c r="R2" s="11"/>
    </row>
    <row r="3" spans="1:21" ht="12.75">
      <c r="A3" s="5"/>
      <c r="B3" s="101" t="s">
        <v>57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</row>
    <row r="4" spans="1:21" ht="12.75">
      <c r="A4" s="5"/>
      <c r="B4" s="5"/>
      <c r="C4" s="5"/>
      <c r="D4" s="13"/>
      <c r="E4" s="14"/>
      <c r="F4" s="13"/>
      <c r="G4" s="13"/>
      <c r="H4" s="15"/>
      <c r="I4" s="13"/>
      <c r="J4" s="13"/>
      <c r="K4" s="14"/>
      <c r="L4" s="13"/>
      <c r="M4" s="13"/>
      <c r="N4" s="14"/>
      <c r="O4" s="13"/>
      <c r="P4" s="13"/>
      <c r="Q4" s="13"/>
      <c r="R4" s="13"/>
      <c r="S4" s="5"/>
      <c r="T4" s="5"/>
      <c r="U4" s="5"/>
    </row>
    <row r="5" spans="1:21" ht="12.75">
      <c r="A5" s="5"/>
      <c r="B5" s="5"/>
      <c r="C5" s="5"/>
      <c r="D5" s="13"/>
      <c r="E5" s="14"/>
      <c r="F5" s="13"/>
      <c r="G5" s="13"/>
      <c r="H5" s="15"/>
      <c r="I5" s="13"/>
      <c r="J5" s="13"/>
      <c r="K5" s="14"/>
      <c r="L5" s="13"/>
      <c r="M5" s="13"/>
      <c r="N5" s="16"/>
      <c r="O5" s="13"/>
      <c r="P5" s="13"/>
      <c r="Q5" s="13"/>
      <c r="R5" s="13"/>
      <c r="S5" s="5"/>
      <c r="T5" s="112" t="s">
        <v>26</v>
      </c>
      <c r="U5" s="113"/>
    </row>
    <row r="6" spans="1:21" ht="22.5" customHeight="1">
      <c r="A6" s="114"/>
      <c r="B6" s="114"/>
      <c r="C6" s="114"/>
      <c r="D6" s="116" t="s">
        <v>27</v>
      </c>
      <c r="E6" s="116"/>
      <c r="F6" s="116"/>
      <c r="G6" s="108" t="s">
        <v>28</v>
      </c>
      <c r="H6" s="109"/>
      <c r="I6" s="109"/>
      <c r="J6" s="109"/>
      <c r="K6" s="109"/>
      <c r="L6" s="109"/>
      <c r="M6" s="109"/>
      <c r="N6" s="109"/>
      <c r="O6" s="109"/>
      <c r="P6" s="108"/>
      <c r="Q6" s="109"/>
      <c r="R6" s="110"/>
      <c r="S6" s="116" t="s">
        <v>29</v>
      </c>
      <c r="T6" s="117"/>
      <c r="U6" s="117"/>
    </row>
    <row r="7" spans="1:21" ht="12.75">
      <c r="A7" s="114"/>
      <c r="B7" s="114"/>
      <c r="C7" s="114"/>
      <c r="D7" s="116"/>
      <c r="E7" s="116"/>
      <c r="F7" s="116"/>
      <c r="G7" s="116" t="s">
        <v>30</v>
      </c>
      <c r="H7" s="116"/>
      <c r="I7" s="116"/>
      <c r="J7" s="116" t="s">
        <v>48</v>
      </c>
      <c r="K7" s="116"/>
      <c r="L7" s="116"/>
      <c r="M7" s="116" t="s">
        <v>31</v>
      </c>
      <c r="N7" s="116"/>
      <c r="O7" s="116"/>
      <c r="P7" s="118" t="s">
        <v>49</v>
      </c>
      <c r="Q7" s="119"/>
      <c r="R7" s="120"/>
      <c r="S7" s="116"/>
      <c r="T7" s="117"/>
      <c r="U7" s="117"/>
    </row>
    <row r="8" spans="1:21" ht="39.75" customHeight="1">
      <c r="A8" s="114"/>
      <c r="B8" s="114"/>
      <c r="C8" s="114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21"/>
      <c r="Q8" s="122"/>
      <c r="R8" s="123"/>
      <c r="S8" s="117"/>
      <c r="T8" s="117"/>
      <c r="U8" s="117"/>
    </row>
    <row r="9" spans="1:21" ht="22.5">
      <c r="A9" s="115"/>
      <c r="B9" s="115"/>
      <c r="C9" s="115"/>
      <c r="D9" s="18" t="s">
        <v>32</v>
      </c>
      <c r="E9" s="18" t="s">
        <v>33</v>
      </c>
      <c r="F9" s="19" t="s">
        <v>34</v>
      </c>
      <c r="G9" s="18" t="s">
        <v>32</v>
      </c>
      <c r="H9" s="20" t="s">
        <v>33</v>
      </c>
      <c r="I9" s="19" t="s">
        <v>34</v>
      </c>
      <c r="J9" s="18" t="s">
        <v>32</v>
      </c>
      <c r="K9" s="20" t="s">
        <v>33</v>
      </c>
      <c r="L9" s="19" t="s">
        <v>34</v>
      </c>
      <c r="M9" s="18" t="s">
        <v>32</v>
      </c>
      <c r="N9" s="20" t="s">
        <v>33</v>
      </c>
      <c r="O9" s="19" t="s">
        <v>34</v>
      </c>
      <c r="P9" s="18" t="s">
        <v>32</v>
      </c>
      <c r="Q9" s="20" t="s">
        <v>33</v>
      </c>
      <c r="R9" s="19" t="s">
        <v>34</v>
      </c>
      <c r="S9" s="17" t="s">
        <v>32</v>
      </c>
      <c r="T9" s="17" t="s">
        <v>33</v>
      </c>
      <c r="U9" s="21" t="s">
        <v>34</v>
      </c>
    </row>
    <row r="10" spans="1:21" ht="12.75">
      <c r="A10" s="111">
        <v>1</v>
      </c>
      <c r="B10" s="111"/>
      <c r="C10" s="111"/>
      <c r="D10" s="22">
        <v>2</v>
      </c>
      <c r="E10" s="22">
        <v>3</v>
      </c>
      <c r="F10" s="23">
        <v>4</v>
      </c>
      <c r="G10" s="22">
        <v>5</v>
      </c>
      <c r="H10" s="22">
        <v>6</v>
      </c>
      <c r="I10" s="23">
        <v>7</v>
      </c>
      <c r="J10" s="22">
        <v>8</v>
      </c>
      <c r="K10" s="22">
        <v>9</v>
      </c>
      <c r="L10" s="23">
        <v>10</v>
      </c>
      <c r="M10" s="22">
        <v>11</v>
      </c>
      <c r="N10" s="22">
        <v>12</v>
      </c>
      <c r="O10" s="23">
        <v>13</v>
      </c>
      <c r="P10" s="23">
        <v>14</v>
      </c>
      <c r="Q10" s="23">
        <v>15</v>
      </c>
      <c r="R10" s="23">
        <v>16</v>
      </c>
      <c r="S10" s="22">
        <v>17</v>
      </c>
      <c r="T10" s="22">
        <v>18</v>
      </c>
      <c r="U10" s="23">
        <v>19</v>
      </c>
    </row>
    <row r="11" spans="1:21" ht="12.75">
      <c r="A11" s="80" t="s">
        <v>36</v>
      </c>
      <c r="B11" s="99"/>
      <c r="C11" s="100"/>
      <c r="D11" s="31">
        <f>G11+J11+M11</f>
        <v>3083.5</v>
      </c>
      <c r="E11" s="32">
        <f aca="true" t="shared" si="0" ref="E11:E19">H11+K11+N11</f>
        <v>1869.3999999999999</v>
      </c>
      <c r="F11" s="33">
        <f aca="true" t="shared" si="1" ref="F11:F19">E11/D11*100</f>
        <v>60.62591211285876</v>
      </c>
      <c r="G11" s="31">
        <v>465.3</v>
      </c>
      <c r="H11" s="32">
        <v>396.2</v>
      </c>
      <c r="I11" s="33">
        <f aca="true" t="shared" si="2" ref="I11:I19">H11/G11*100</f>
        <v>85.14936600042982</v>
      </c>
      <c r="J11" s="31">
        <v>13</v>
      </c>
      <c r="K11" s="32">
        <v>21.9</v>
      </c>
      <c r="L11" s="33">
        <f>K11/J11*100</f>
        <v>168.46153846153845</v>
      </c>
      <c r="M11" s="31">
        <v>2605.2</v>
      </c>
      <c r="N11" s="32">
        <v>1451.3</v>
      </c>
      <c r="O11" s="33">
        <f aca="true" t="shared" si="3" ref="O11:O19">N11/M11*100</f>
        <v>55.70781513895287</v>
      </c>
      <c r="P11" s="31">
        <v>1179.6</v>
      </c>
      <c r="Q11" s="31">
        <v>820.4</v>
      </c>
      <c r="R11" s="33">
        <f aca="true" t="shared" si="4" ref="R11:R19">Q11/P11*100</f>
        <v>69.548999660902</v>
      </c>
      <c r="S11" s="75">
        <v>3091.8</v>
      </c>
      <c r="T11" s="38">
        <v>1410.3</v>
      </c>
      <c r="U11" s="37">
        <f>T11/S11*100</f>
        <v>45.614205317290896</v>
      </c>
    </row>
    <row r="12" spans="1:21" ht="12.75">
      <c r="A12" s="80" t="s">
        <v>37</v>
      </c>
      <c r="B12" s="99"/>
      <c r="C12" s="100"/>
      <c r="D12" s="31">
        <f aca="true" t="shared" si="5" ref="D12:D21">G12+J12+M12</f>
        <v>3736.6</v>
      </c>
      <c r="E12" s="32">
        <f t="shared" si="0"/>
        <v>2183.6000000000004</v>
      </c>
      <c r="F12" s="33">
        <f t="shared" si="1"/>
        <v>58.438152330996104</v>
      </c>
      <c r="G12" s="31">
        <v>367</v>
      </c>
      <c r="H12" s="32">
        <v>77.8</v>
      </c>
      <c r="I12" s="33">
        <f t="shared" si="2"/>
        <v>21.19891008174387</v>
      </c>
      <c r="J12" s="31">
        <v>45</v>
      </c>
      <c r="K12" s="32">
        <v>39.5</v>
      </c>
      <c r="L12" s="33">
        <f aca="true" t="shared" si="6" ref="L12:L19">K12/J12*100</f>
        <v>87.77777777777777</v>
      </c>
      <c r="M12" s="31">
        <v>3324.6</v>
      </c>
      <c r="N12" s="32">
        <v>2066.3</v>
      </c>
      <c r="O12" s="33">
        <f t="shared" si="3"/>
        <v>62.1518378150755</v>
      </c>
      <c r="P12" s="31">
        <v>1926.8</v>
      </c>
      <c r="Q12" s="31">
        <v>1338.9</v>
      </c>
      <c r="R12" s="33">
        <f t="shared" si="4"/>
        <v>69.48827070790949</v>
      </c>
      <c r="S12" s="75">
        <v>3752.6</v>
      </c>
      <c r="T12" s="38">
        <v>1414.1</v>
      </c>
      <c r="U12" s="37">
        <f aca="true" t="shared" si="7" ref="U12:U22">T12/S12*100</f>
        <v>37.68320631029153</v>
      </c>
    </row>
    <row r="13" spans="1:21" ht="12.75">
      <c r="A13" s="80" t="s">
        <v>38</v>
      </c>
      <c r="B13" s="99"/>
      <c r="C13" s="100"/>
      <c r="D13" s="31">
        <f t="shared" si="5"/>
        <v>5120.200000000001</v>
      </c>
      <c r="E13" s="32">
        <f t="shared" si="0"/>
        <v>3074.8</v>
      </c>
      <c r="F13" s="33">
        <f t="shared" si="1"/>
        <v>60.05234170540212</v>
      </c>
      <c r="G13" s="31">
        <v>732.6</v>
      </c>
      <c r="H13" s="32">
        <v>453.7</v>
      </c>
      <c r="I13" s="33">
        <f t="shared" si="2"/>
        <v>61.930111930111934</v>
      </c>
      <c r="J13" s="31">
        <v>50.5</v>
      </c>
      <c r="K13" s="32">
        <v>38.6</v>
      </c>
      <c r="L13" s="33">
        <f t="shared" si="6"/>
        <v>76.43564356435644</v>
      </c>
      <c r="M13" s="31">
        <v>4337.1</v>
      </c>
      <c r="N13" s="32">
        <v>2582.5</v>
      </c>
      <c r="O13" s="33">
        <f t="shared" si="3"/>
        <v>59.54439602499365</v>
      </c>
      <c r="P13" s="31">
        <v>2213.6</v>
      </c>
      <c r="Q13" s="31">
        <v>1539.5</v>
      </c>
      <c r="R13" s="33">
        <f t="shared" si="4"/>
        <v>69.5473436935309</v>
      </c>
      <c r="S13" s="75">
        <v>5132.1</v>
      </c>
      <c r="T13" s="38">
        <v>1877.9</v>
      </c>
      <c r="U13" s="37">
        <f t="shared" si="7"/>
        <v>36.59125893883595</v>
      </c>
    </row>
    <row r="14" spans="1:21" ht="12.75">
      <c r="A14" s="80" t="s">
        <v>39</v>
      </c>
      <c r="B14" s="99"/>
      <c r="C14" s="100"/>
      <c r="D14" s="31">
        <f t="shared" si="5"/>
        <v>5765.4</v>
      </c>
      <c r="E14" s="32">
        <f t="shared" si="0"/>
        <v>3129.9</v>
      </c>
      <c r="F14" s="33">
        <f t="shared" si="1"/>
        <v>54.28764699760642</v>
      </c>
      <c r="G14" s="31">
        <v>887.7</v>
      </c>
      <c r="H14" s="32">
        <v>498.2</v>
      </c>
      <c r="I14" s="33">
        <f t="shared" si="2"/>
        <v>56.12256392925538</v>
      </c>
      <c r="J14" s="31">
        <v>35</v>
      </c>
      <c r="K14" s="32">
        <v>14.9</v>
      </c>
      <c r="L14" s="33">
        <f t="shared" si="6"/>
        <v>42.57142857142857</v>
      </c>
      <c r="M14" s="31">
        <v>4842.7</v>
      </c>
      <c r="N14" s="32">
        <v>2616.8</v>
      </c>
      <c r="O14" s="33">
        <f t="shared" si="3"/>
        <v>54.03597166869722</v>
      </c>
      <c r="P14" s="31">
        <v>2445</v>
      </c>
      <c r="Q14" s="31">
        <v>1700.1</v>
      </c>
      <c r="R14" s="33">
        <f t="shared" si="4"/>
        <v>69.53374233128834</v>
      </c>
      <c r="S14" s="75">
        <v>5765.4</v>
      </c>
      <c r="T14" s="38">
        <v>1944.8</v>
      </c>
      <c r="U14" s="37">
        <f t="shared" si="7"/>
        <v>33.732264890554</v>
      </c>
    </row>
    <row r="15" spans="1:21" ht="12.75">
      <c r="A15" s="80" t="s">
        <v>40</v>
      </c>
      <c r="B15" s="99"/>
      <c r="C15" s="100"/>
      <c r="D15" s="31">
        <f t="shared" si="5"/>
        <v>5212.5</v>
      </c>
      <c r="E15" s="32">
        <f t="shared" si="0"/>
        <v>2973.9</v>
      </c>
      <c r="F15" s="33">
        <f t="shared" si="1"/>
        <v>57.053237410071944</v>
      </c>
      <c r="G15" s="31">
        <v>396.5</v>
      </c>
      <c r="H15" s="32">
        <v>169.8</v>
      </c>
      <c r="I15" s="33">
        <f t="shared" si="2"/>
        <v>42.82471626733922</v>
      </c>
      <c r="J15" s="31">
        <v>26</v>
      </c>
      <c r="K15" s="32">
        <v>17.2</v>
      </c>
      <c r="L15" s="33">
        <f t="shared" si="6"/>
        <v>66.15384615384615</v>
      </c>
      <c r="M15" s="31">
        <v>4790</v>
      </c>
      <c r="N15" s="32">
        <v>2786.9</v>
      </c>
      <c r="O15" s="33">
        <f t="shared" si="3"/>
        <v>58.18162839248434</v>
      </c>
      <c r="P15" s="31">
        <v>1603.7</v>
      </c>
      <c r="Q15" s="31">
        <v>1114.5</v>
      </c>
      <c r="R15" s="33">
        <f t="shared" si="4"/>
        <v>69.49554156014217</v>
      </c>
      <c r="S15" s="75">
        <v>5231.3</v>
      </c>
      <c r="T15" s="38">
        <v>1785.6</v>
      </c>
      <c r="U15" s="37">
        <f t="shared" si="7"/>
        <v>34.13300709192744</v>
      </c>
    </row>
    <row r="16" spans="1:21" ht="12.75">
      <c r="A16" s="80" t="s">
        <v>41</v>
      </c>
      <c r="B16" s="99"/>
      <c r="C16" s="100"/>
      <c r="D16" s="31">
        <f t="shared" si="5"/>
        <v>3988.4</v>
      </c>
      <c r="E16" s="32">
        <f t="shared" si="0"/>
        <v>2332.5</v>
      </c>
      <c r="F16" s="33">
        <f t="shared" si="1"/>
        <v>58.482098084444885</v>
      </c>
      <c r="G16" s="31">
        <v>607.6</v>
      </c>
      <c r="H16" s="32">
        <v>489</v>
      </c>
      <c r="I16" s="33">
        <f t="shared" si="2"/>
        <v>80.4805793285056</v>
      </c>
      <c r="J16" s="31">
        <v>43</v>
      </c>
      <c r="K16" s="32">
        <v>24.6</v>
      </c>
      <c r="L16" s="33">
        <f t="shared" si="6"/>
        <v>57.209302325581405</v>
      </c>
      <c r="M16" s="31">
        <v>3337.8</v>
      </c>
      <c r="N16" s="32">
        <v>1818.9</v>
      </c>
      <c r="O16" s="33">
        <f t="shared" si="3"/>
        <v>54.49397806938702</v>
      </c>
      <c r="P16" s="31">
        <v>2114.5</v>
      </c>
      <c r="Q16" s="31">
        <v>1470.3</v>
      </c>
      <c r="R16" s="33">
        <f t="shared" si="4"/>
        <v>69.53416883423978</v>
      </c>
      <c r="S16" s="75">
        <v>3988.4</v>
      </c>
      <c r="T16" s="38">
        <v>1559.3</v>
      </c>
      <c r="U16" s="37">
        <f t="shared" si="7"/>
        <v>39.09587804633437</v>
      </c>
    </row>
    <row r="17" spans="1:21" ht="12.75">
      <c r="A17" s="80" t="s">
        <v>42</v>
      </c>
      <c r="B17" s="99"/>
      <c r="C17" s="100"/>
      <c r="D17" s="31">
        <f t="shared" si="5"/>
        <v>2098.6</v>
      </c>
      <c r="E17" s="32">
        <f t="shared" si="0"/>
        <v>1067.3</v>
      </c>
      <c r="F17" s="33">
        <f t="shared" si="1"/>
        <v>50.857714666920806</v>
      </c>
      <c r="G17" s="31">
        <v>459.7</v>
      </c>
      <c r="H17" s="32">
        <v>233.8</v>
      </c>
      <c r="I17" s="33">
        <f t="shared" si="2"/>
        <v>50.859256036545574</v>
      </c>
      <c r="J17" s="31">
        <v>21</v>
      </c>
      <c r="K17" s="32">
        <v>8.6</v>
      </c>
      <c r="L17" s="33">
        <f t="shared" si="6"/>
        <v>40.95238095238095</v>
      </c>
      <c r="M17" s="31">
        <v>1617.9</v>
      </c>
      <c r="N17" s="32">
        <v>824.9</v>
      </c>
      <c r="O17" s="33">
        <f t="shared" si="3"/>
        <v>50.98584584955807</v>
      </c>
      <c r="P17" s="31">
        <v>1141.1</v>
      </c>
      <c r="Q17" s="31">
        <v>793.5</v>
      </c>
      <c r="R17" s="33">
        <f t="shared" si="4"/>
        <v>69.5381649285777</v>
      </c>
      <c r="S17" s="75">
        <v>2101.8</v>
      </c>
      <c r="T17" s="38">
        <v>1016.7</v>
      </c>
      <c r="U17" s="37">
        <f t="shared" si="7"/>
        <v>48.37282329431915</v>
      </c>
    </row>
    <row r="18" spans="1:21" ht="12.75">
      <c r="A18" s="80" t="s">
        <v>43</v>
      </c>
      <c r="B18" s="99"/>
      <c r="C18" s="100"/>
      <c r="D18" s="31">
        <f t="shared" si="5"/>
        <v>24141.699999999997</v>
      </c>
      <c r="E18" s="32">
        <f t="shared" si="0"/>
        <v>19866.7</v>
      </c>
      <c r="F18" s="33">
        <f t="shared" si="1"/>
        <v>82.29205068408606</v>
      </c>
      <c r="G18" s="31">
        <v>3942.1</v>
      </c>
      <c r="H18" s="32">
        <v>2964.9</v>
      </c>
      <c r="I18" s="33">
        <f t="shared" si="2"/>
        <v>75.21118185738565</v>
      </c>
      <c r="J18" s="31">
        <v>38</v>
      </c>
      <c r="K18" s="32">
        <v>27.6</v>
      </c>
      <c r="L18" s="33">
        <f t="shared" si="6"/>
        <v>72.63157894736842</v>
      </c>
      <c r="M18" s="31">
        <v>20161.6</v>
      </c>
      <c r="N18" s="32">
        <v>16874.2</v>
      </c>
      <c r="O18" s="33">
        <f t="shared" si="3"/>
        <v>83.69474644869456</v>
      </c>
      <c r="P18" s="31">
        <v>1756.4</v>
      </c>
      <c r="Q18" s="31">
        <v>1211.9</v>
      </c>
      <c r="R18" s="33">
        <f t="shared" si="4"/>
        <v>68.99908904577545</v>
      </c>
      <c r="S18" s="75">
        <v>24141.7</v>
      </c>
      <c r="T18" s="38">
        <v>16171.4</v>
      </c>
      <c r="U18" s="37">
        <f t="shared" si="7"/>
        <v>66.98534071751368</v>
      </c>
    </row>
    <row r="19" spans="1:21" ht="12.75">
      <c r="A19" s="80" t="s">
        <v>44</v>
      </c>
      <c r="B19" s="99"/>
      <c r="C19" s="100"/>
      <c r="D19" s="31">
        <f>G19+J19+M19</f>
        <v>6333.1</v>
      </c>
      <c r="E19" s="32">
        <f t="shared" si="0"/>
        <v>3884.7000000000003</v>
      </c>
      <c r="F19" s="33">
        <f t="shared" si="1"/>
        <v>61.33962830209534</v>
      </c>
      <c r="G19" s="31">
        <v>1038.9</v>
      </c>
      <c r="H19" s="32">
        <v>741.3</v>
      </c>
      <c r="I19" s="33">
        <f t="shared" si="2"/>
        <v>71.35431706612762</v>
      </c>
      <c r="J19" s="31">
        <v>35</v>
      </c>
      <c r="K19" s="32">
        <v>25.6</v>
      </c>
      <c r="L19" s="33">
        <f t="shared" si="6"/>
        <v>73.14285714285714</v>
      </c>
      <c r="M19" s="31">
        <v>5259.2</v>
      </c>
      <c r="N19" s="32">
        <v>3117.8</v>
      </c>
      <c r="O19" s="33">
        <f t="shared" si="3"/>
        <v>59.28278065104959</v>
      </c>
      <c r="P19" s="31">
        <v>3308.3</v>
      </c>
      <c r="Q19" s="31">
        <v>2300.9</v>
      </c>
      <c r="R19" s="33">
        <f t="shared" si="4"/>
        <v>69.54931535834115</v>
      </c>
      <c r="S19" s="75">
        <v>6333.1</v>
      </c>
      <c r="T19" s="38">
        <v>3028.2</v>
      </c>
      <c r="U19" s="37">
        <f t="shared" si="7"/>
        <v>47.81544583221486</v>
      </c>
    </row>
    <row r="20" spans="1:21" ht="12.75">
      <c r="A20" s="105" t="s">
        <v>45</v>
      </c>
      <c r="B20" s="106"/>
      <c r="C20" s="107"/>
      <c r="D20" s="33">
        <f>D11+D12+D13+D14+D15+D16+D17+D18+D19</f>
        <v>59479.99999999999</v>
      </c>
      <c r="E20" s="36">
        <f>E11+E12+E13+E14+E15+E16+E17+E18+E19</f>
        <v>40382.8</v>
      </c>
      <c r="F20" s="33">
        <f>E20/D20*100</f>
        <v>67.89307330195025</v>
      </c>
      <c r="G20" s="33">
        <f>SUM(G11:G19)</f>
        <v>8897.4</v>
      </c>
      <c r="H20" s="36">
        <f>H11+H12+H13+H14+H15+H16+H17+H18+H19</f>
        <v>6024.7</v>
      </c>
      <c r="I20" s="33">
        <f>H20/G20*100</f>
        <v>67.71303976442556</v>
      </c>
      <c r="J20" s="33">
        <f>SUM(J11:J19)</f>
        <v>306.5</v>
      </c>
      <c r="K20" s="36">
        <f>K11+K12+K13+K14+K15+K16+K17+K18+K19</f>
        <v>218.49999999999997</v>
      </c>
      <c r="L20" s="33">
        <f>K20/J20*100</f>
        <v>71.28874388254485</v>
      </c>
      <c r="M20" s="33">
        <f>M11+M12+M13+M14+M15+M16+M17+M18+M19</f>
        <v>50276.09999999999</v>
      </c>
      <c r="N20" s="36">
        <f>N11+N12+N13+N14+N15+N16+N17+N18+N19</f>
        <v>34139.600000000006</v>
      </c>
      <c r="O20" s="33">
        <f>N20/M20*100</f>
        <v>67.90423282633301</v>
      </c>
      <c r="P20" s="33">
        <f>SUM(P11:P19)</f>
        <v>17689</v>
      </c>
      <c r="Q20" s="41">
        <f>Q11+Q12+Q13+Q14+Q15+Q16+Q17+Q18+Q19</f>
        <v>12290</v>
      </c>
      <c r="R20" s="33">
        <f>Q20/P20*100</f>
        <v>69.47820679518345</v>
      </c>
      <c r="S20" s="76">
        <f>S11+S12+S13+S14+S15+S16+S17+S18+S19</f>
        <v>59538.200000000004</v>
      </c>
      <c r="T20" s="39">
        <f>T11+T12+T13+T14+T15+T16+T17+T18+T19</f>
        <v>30208.3</v>
      </c>
      <c r="U20" s="37">
        <f t="shared" si="7"/>
        <v>50.73767765904914</v>
      </c>
    </row>
    <row r="21" spans="1:22" ht="12.75">
      <c r="A21" s="80" t="s">
        <v>46</v>
      </c>
      <c r="B21" s="99"/>
      <c r="C21" s="100"/>
      <c r="D21" s="31">
        <f t="shared" si="5"/>
        <v>270494</v>
      </c>
      <c r="E21" s="32">
        <f>H21+K21+N21</f>
        <v>192753.40000000002</v>
      </c>
      <c r="F21" s="33">
        <f>E21/D21*100</f>
        <v>71.2597691630868</v>
      </c>
      <c r="G21" s="31">
        <v>31772.5</v>
      </c>
      <c r="H21" s="32">
        <v>22309.4</v>
      </c>
      <c r="I21" s="33">
        <f>H21/G21*100</f>
        <v>70.21606735384374</v>
      </c>
      <c r="J21" s="31">
        <v>12423.1</v>
      </c>
      <c r="K21" s="32">
        <v>8130.8</v>
      </c>
      <c r="L21" s="33">
        <f>K21/J21*100</f>
        <v>65.44904250951856</v>
      </c>
      <c r="M21" s="31">
        <v>226298.4</v>
      </c>
      <c r="N21" s="32">
        <v>162313.2</v>
      </c>
      <c r="O21" s="33">
        <f>N21/M21*100</f>
        <v>71.72529721818626</v>
      </c>
      <c r="P21" s="31">
        <v>58845.2</v>
      </c>
      <c r="Q21" s="31">
        <v>39094.3</v>
      </c>
      <c r="R21" s="33">
        <f>Q21/P21*100</f>
        <v>66.43583503837188</v>
      </c>
      <c r="S21" s="75">
        <v>272803</v>
      </c>
      <c r="T21" s="38">
        <v>171689.9</v>
      </c>
      <c r="U21" s="37">
        <f t="shared" si="7"/>
        <v>62.935488246096995</v>
      </c>
      <c r="V21" s="2"/>
    </row>
    <row r="22" spans="1:21" ht="26.25" customHeight="1">
      <c r="A22" s="102" t="s">
        <v>47</v>
      </c>
      <c r="B22" s="103"/>
      <c r="C22" s="104"/>
      <c r="D22" s="34">
        <f>D20+D21-M20</f>
        <v>279697.9</v>
      </c>
      <c r="E22" s="35">
        <f>E20+E21-N20</f>
        <v>198996.6</v>
      </c>
      <c r="F22" s="34">
        <f>E22/D22*100</f>
        <v>71.14697679174566</v>
      </c>
      <c r="G22" s="34">
        <f>G20+G21</f>
        <v>40669.9</v>
      </c>
      <c r="H22" s="35">
        <f>H20+H21</f>
        <v>28334.100000000002</v>
      </c>
      <c r="I22" s="34">
        <f>H22/G22*100</f>
        <v>69.66847717845384</v>
      </c>
      <c r="J22" s="34">
        <f>J20+J21</f>
        <v>12729.6</v>
      </c>
      <c r="K22" s="35">
        <f>K20+K21</f>
        <v>8349.3</v>
      </c>
      <c r="L22" s="34">
        <f>K22/J22*100</f>
        <v>65.58964932126696</v>
      </c>
      <c r="M22" s="34">
        <f>M21</f>
        <v>226298.4</v>
      </c>
      <c r="N22" s="35">
        <f>N21</f>
        <v>162313.2</v>
      </c>
      <c r="O22" s="33">
        <f>N22/M22*100</f>
        <v>71.72529721818626</v>
      </c>
      <c r="P22" s="34">
        <f>P21</f>
        <v>58845.2</v>
      </c>
      <c r="Q22" s="35">
        <f>Q21</f>
        <v>39094.3</v>
      </c>
      <c r="R22" s="33">
        <f>Q22/P22*100</f>
        <v>66.43583503837188</v>
      </c>
      <c r="S22" s="77">
        <f>S20+S21-M20</f>
        <v>282065.10000000003</v>
      </c>
      <c r="T22" s="40">
        <f>T20+T21-N20</f>
        <v>167758.59999999998</v>
      </c>
      <c r="U22" s="37">
        <f t="shared" si="7"/>
        <v>59.47513534995997</v>
      </c>
    </row>
    <row r="23" spans="1:21" ht="12.75">
      <c r="A23" s="5"/>
      <c r="B23" s="5"/>
      <c r="C23" s="5"/>
      <c r="D23" s="24"/>
      <c r="E23" s="25"/>
      <c r="F23" s="24"/>
      <c r="G23" s="26"/>
      <c r="H23" s="15"/>
      <c r="I23" s="49"/>
      <c r="J23" s="13"/>
      <c r="K23" s="14"/>
      <c r="L23" s="13"/>
      <c r="M23" s="13"/>
      <c r="N23" s="14"/>
      <c r="O23" s="13"/>
      <c r="P23" s="13"/>
      <c r="Q23" s="13"/>
      <c r="R23" s="13"/>
      <c r="S23" s="5"/>
      <c r="T23" s="5"/>
      <c r="U23" s="5"/>
    </row>
    <row r="24" spans="1:21" ht="12.75">
      <c r="A24" s="27"/>
      <c r="B24" s="27"/>
      <c r="C24" s="27"/>
      <c r="D24" s="28"/>
      <c r="E24" s="28"/>
      <c r="F24" s="29"/>
      <c r="G24" s="29"/>
      <c r="H24" s="30"/>
      <c r="I24" s="49"/>
      <c r="J24" s="29"/>
      <c r="K24" s="28"/>
      <c r="L24" s="29"/>
      <c r="M24" s="29"/>
      <c r="N24" s="28"/>
      <c r="O24" s="29"/>
      <c r="P24" s="29"/>
      <c r="Q24" s="29"/>
      <c r="R24" s="29"/>
      <c r="S24" s="5"/>
      <c r="T24" s="5"/>
      <c r="U24" s="5"/>
    </row>
  </sheetData>
  <mergeCells count="24">
    <mergeCell ref="T5:U5"/>
    <mergeCell ref="A6:C9"/>
    <mergeCell ref="D6:F8"/>
    <mergeCell ref="S6:U8"/>
    <mergeCell ref="M7:O8"/>
    <mergeCell ref="J7:L8"/>
    <mergeCell ref="G7:I8"/>
    <mergeCell ref="P7:R8"/>
    <mergeCell ref="G6:O6"/>
    <mergeCell ref="A16:C16"/>
    <mergeCell ref="P6:R6"/>
    <mergeCell ref="A10:C10"/>
    <mergeCell ref="A11:C11"/>
    <mergeCell ref="A12:C12"/>
    <mergeCell ref="A17:C17"/>
    <mergeCell ref="A13:C13"/>
    <mergeCell ref="B3:U3"/>
    <mergeCell ref="A22:C22"/>
    <mergeCell ref="A18:C18"/>
    <mergeCell ref="A19:C19"/>
    <mergeCell ref="A20:C20"/>
    <mergeCell ref="A21:C21"/>
    <mergeCell ref="A14:C14"/>
    <mergeCell ref="A15:C15"/>
  </mergeCells>
  <printOptions/>
  <pageMargins left="0.5905511811023623" right="0.1968503937007874" top="0.984251968503937" bottom="0.984251968503937" header="0.5118110236220472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V23"/>
  <sheetViews>
    <sheetView workbookViewId="0" topLeftCell="A4">
      <pane xSplit="4" ySplit="8" topLeftCell="K12" activePane="bottomRight" state="frozen"/>
      <selection pane="topLeft" activeCell="A4" sqref="A4"/>
      <selection pane="topRight" activeCell="E4" sqref="E4"/>
      <selection pane="bottomLeft" activeCell="A12" sqref="A12"/>
      <selection pane="bottomRight" activeCell="S12" sqref="S12:S20"/>
    </sheetView>
  </sheetViews>
  <sheetFormatPr defaultColWidth="9.00390625" defaultRowHeight="12.75"/>
  <cols>
    <col min="3" max="3" width="0.2421875" style="0" customWidth="1"/>
    <col min="4" max="4" width="12.375" style="0" customWidth="1"/>
    <col min="5" max="6" width="9.25390625" style="0" bestFit="1" customWidth="1"/>
    <col min="7" max="7" width="11.625" style="0" customWidth="1"/>
    <col min="8" max="9" width="9.25390625" style="0" bestFit="1" customWidth="1"/>
    <col min="10" max="10" width="10.125" style="0" customWidth="1"/>
    <col min="11" max="12" width="9.25390625" style="0" bestFit="1" customWidth="1"/>
    <col min="13" max="13" width="12.375" style="0" customWidth="1"/>
    <col min="14" max="15" width="9.25390625" style="0" bestFit="1" customWidth="1"/>
    <col min="16" max="16" width="12.00390625" style="0" customWidth="1"/>
    <col min="17" max="18" width="9.25390625" style="0" bestFit="1" customWidth="1"/>
    <col min="19" max="19" width="13.00390625" style="0" customWidth="1"/>
    <col min="20" max="21" width="9.25390625" style="0" bestFit="1" customWidth="1"/>
  </cols>
  <sheetData>
    <row r="4" spans="1:21" ht="12.75">
      <c r="A4" s="5"/>
      <c r="B4" s="101" t="s">
        <v>53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</row>
    <row r="5" spans="1:21" ht="12.75">
      <c r="A5" s="5"/>
      <c r="B5" s="5"/>
      <c r="C5" s="5"/>
      <c r="D5" s="13"/>
      <c r="E5" s="14"/>
      <c r="F5" s="13"/>
      <c r="G5" s="13"/>
      <c r="H5" s="15"/>
      <c r="I5" s="13"/>
      <c r="J5" s="13"/>
      <c r="K5" s="14"/>
      <c r="L5" s="13"/>
      <c r="M5" s="13"/>
      <c r="N5" s="14"/>
      <c r="O5" s="13"/>
      <c r="P5" s="13"/>
      <c r="Q5" s="13"/>
      <c r="R5" s="13"/>
      <c r="S5" s="5"/>
      <c r="T5" s="5"/>
      <c r="U5" s="5"/>
    </row>
    <row r="6" spans="1:21" ht="12.75">
      <c r="A6" s="5"/>
      <c r="B6" s="5"/>
      <c r="C6" s="5"/>
      <c r="D6" s="13"/>
      <c r="E6" s="14"/>
      <c r="F6" s="13"/>
      <c r="G6" s="13"/>
      <c r="H6" s="15"/>
      <c r="I6" s="13"/>
      <c r="J6" s="13"/>
      <c r="K6" s="14"/>
      <c r="L6" s="13"/>
      <c r="M6" s="13"/>
      <c r="N6" s="16"/>
      <c r="O6" s="13"/>
      <c r="P6" s="13"/>
      <c r="Q6" s="13"/>
      <c r="R6" s="13"/>
      <c r="S6" s="5"/>
      <c r="T6" s="112" t="s">
        <v>26</v>
      </c>
      <c r="U6" s="113"/>
    </row>
    <row r="7" spans="1:21" ht="22.5" customHeight="1">
      <c r="A7" s="114"/>
      <c r="B7" s="114"/>
      <c r="C7" s="114"/>
      <c r="D7" s="116" t="s">
        <v>27</v>
      </c>
      <c r="E7" s="116"/>
      <c r="F7" s="116"/>
      <c r="G7" s="108" t="s">
        <v>28</v>
      </c>
      <c r="H7" s="109"/>
      <c r="I7" s="109"/>
      <c r="J7" s="109"/>
      <c r="K7" s="109"/>
      <c r="L7" s="109"/>
      <c r="M7" s="109"/>
      <c r="N7" s="109"/>
      <c r="O7" s="109"/>
      <c r="P7" s="108"/>
      <c r="Q7" s="109"/>
      <c r="R7" s="110"/>
      <c r="S7" s="116" t="s">
        <v>29</v>
      </c>
      <c r="T7" s="117"/>
      <c r="U7" s="117"/>
    </row>
    <row r="8" spans="1:21" ht="12.75">
      <c r="A8" s="114"/>
      <c r="B8" s="114"/>
      <c r="C8" s="114"/>
      <c r="D8" s="116"/>
      <c r="E8" s="116"/>
      <c r="F8" s="116"/>
      <c r="G8" s="116" t="s">
        <v>30</v>
      </c>
      <c r="H8" s="116"/>
      <c r="I8" s="116"/>
      <c r="J8" s="116" t="s">
        <v>48</v>
      </c>
      <c r="K8" s="116"/>
      <c r="L8" s="116"/>
      <c r="M8" s="116" t="s">
        <v>31</v>
      </c>
      <c r="N8" s="116"/>
      <c r="O8" s="116"/>
      <c r="P8" s="118" t="s">
        <v>49</v>
      </c>
      <c r="Q8" s="119"/>
      <c r="R8" s="120"/>
      <c r="S8" s="116"/>
      <c r="T8" s="117"/>
      <c r="U8" s="117"/>
    </row>
    <row r="9" spans="1:21" ht="39.75" customHeight="1">
      <c r="A9" s="114"/>
      <c r="B9" s="114"/>
      <c r="C9" s="114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21"/>
      <c r="Q9" s="122"/>
      <c r="R9" s="123"/>
      <c r="S9" s="117"/>
      <c r="T9" s="117"/>
      <c r="U9" s="117"/>
    </row>
    <row r="10" spans="1:21" ht="22.5">
      <c r="A10" s="115"/>
      <c r="B10" s="115"/>
      <c r="C10" s="115"/>
      <c r="D10" s="18" t="s">
        <v>32</v>
      </c>
      <c r="E10" s="18" t="s">
        <v>33</v>
      </c>
      <c r="F10" s="19" t="s">
        <v>34</v>
      </c>
      <c r="G10" s="18" t="s">
        <v>32</v>
      </c>
      <c r="H10" s="20" t="s">
        <v>33</v>
      </c>
      <c r="I10" s="19" t="s">
        <v>34</v>
      </c>
      <c r="J10" s="18" t="s">
        <v>32</v>
      </c>
      <c r="K10" s="20" t="s">
        <v>35</v>
      </c>
      <c r="L10" s="19" t="s">
        <v>34</v>
      </c>
      <c r="M10" s="18" t="s">
        <v>32</v>
      </c>
      <c r="N10" s="20" t="s">
        <v>33</v>
      </c>
      <c r="O10" s="19" t="s">
        <v>34</v>
      </c>
      <c r="P10" s="18" t="s">
        <v>32</v>
      </c>
      <c r="Q10" s="20" t="s">
        <v>33</v>
      </c>
      <c r="R10" s="19" t="s">
        <v>34</v>
      </c>
      <c r="S10" s="17" t="s">
        <v>32</v>
      </c>
      <c r="T10" s="17" t="s">
        <v>33</v>
      </c>
      <c r="U10" s="21" t="s">
        <v>34</v>
      </c>
    </row>
    <row r="11" spans="1:21" ht="12.75">
      <c r="A11" s="111">
        <v>1</v>
      </c>
      <c r="B11" s="111"/>
      <c r="C11" s="111"/>
      <c r="D11" s="22">
        <v>2</v>
      </c>
      <c r="E11" s="22">
        <v>3</v>
      </c>
      <c r="F11" s="23">
        <v>4</v>
      </c>
      <c r="G11" s="22">
        <v>5</v>
      </c>
      <c r="H11" s="22">
        <v>6</v>
      </c>
      <c r="I11" s="23">
        <v>7</v>
      </c>
      <c r="J11" s="22">
        <v>8</v>
      </c>
      <c r="K11" s="22">
        <v>9</v>
      </c>
      <c r="L11" s="23">
        <v>10</v>
      </c>
      <c r="M11" s="22">
        <v>11</v>
      </c>
      <c r="N11" s="22">
        <v>12</v>
      </c>
      <c r="O11" s="23">
        <v>13</v>
      </c>
      <c r="P11" s="23">
        <v>14</v>
      </c>
      <c r="Q11" s="23">
        <v>15</v>
      </c>
      <c r="R11" s="23">
        <v>16</v>
      </c>
      <c r="S11" s="22">
        <v>17</v>
      </c>
      <c r="T11" s="22">
        <v>18</v>
      </c>
      <c r="U11" s="23">
        <v>19</v>
      </c>
    </row>
    <row r="12" spans="1:21" ht="19.5" customHeight="1">
      <c r="A12" s="80" t="s">
        <v>36</v>
      </c>
      <c r="B12" s="99"/>
      <c r="C12" s="100"/>
      <c r="D12" s="42">
        <f>G12+J12+M12</f>
        <v>3083527</v>
      </c>
      <c r="E12" s="46">
        <f aca="true" t="shared" si="0" ref="E12:E20">H12+K12+N12</f>
        <v>467.90000000000003</v>
      </c>
      <c r="F12" s="43">
        <f aca="true" t="shared" si="1" ref="F12:F20">E12/D12*100</f>
        <v>0.015174182032458286</v>
      </c>
      <c r="G12" s="42">
        <v>465300</v>
      </c>
      <c r="H12" s="46">
        <v>44.2</v>
      </c>
      <c r="I12" s="43">
        <f aca="true" t="shared" si="2" ref="I12:I20">H12/G12*100</f>
        <v>0.009499247797120138</v>
      </c>
      <c r="J12" s="42">
        <v>13000</v>
      </c>
      <c r="K12" s="46">
        <v>7.6</v>
      </c>
      <c r="L12" s="43">
        <f>K12/J12*100</f>
        <v>0.05846153846153846</v>
      </c>
      <c r="M12" s="42">
        <v>2605227</v>
      </c>
      <c r="N12" s="46">
        <v>416.1</v>
      </c>
      <c r="O12" s="43">
        <f aca="true" t="shared" si="3" ref="O12:O20">N12/M12*100</f>
        <v>0.015971736819862532</v>
      </c>
      <c r="P12" s="42">
        <v>1179600</v>
      </c>
      <c r="Q12" s="42">
        <v>402</v>
      </c>
      <c r="R12" s="43">
        <f aca="true" t="shared" si="4" ref="R12:R20">Q12/P12*100</f>
        <v>0.0340793489318413</v>
      </c>
      <c r="S12" s="44">
        <v>3091827</v>
      </c>
      <c r="T12" s="48">
        <v>516.4</v>
      </c>
      <c r="U12" s="45">
        <f>T12/S12*100</f>
        <v>0.016702098791426558</v>
      </c>
    </row>
    <row r="13" spans="1:21" ht="19.5" customHeight="1">
      <c r="A13" s="80" t="s">
        <v>37</v>
      </c>
      <c r="B13" s="99"/>
      <c r="C13" s="100"/>
      <c r="D13" s="42">
        <f aca="true" t="shared" si="5" ref="D13:D22">G13+J13+M13</f>
        <v>3736596</v>
      </c>
      <c r="E13" s="46">
        <f t="shared" si="0"/>
        <v>725.5999999999999</v>
      </c>
      <c r="F13" s="43">
        <f t="shared" si="1"/>
        <v>0.01941874369078166</v>
      </c>
      <c r="G13" s="42">
        <v>367000</v>
      </c>
      <c r="H13" s="46">
        <v>22.5</v>
      </c>
      <c r="I13" s="43">
        <f t="shared" si="2"/>
        <v>0.006130790190735694</v>
      </c>
      <c r="J13" s="42">
        <v>45000</v>
      </c>
      <c r="K13" s="46">
        <v>14.8</v>
      </c>
      <c r="L13" s="43">
        <f aca="true" t="shared" si="6" ref="L13:L20">K13/J13*100</f>
        <v>0.03288888888888889</v>
      </c>
      <c r="M13" s="42">
        <v>3324596</v>
      </c>
      <c r="N13" s="46">
        <v>688.3</v>
      </c>
      <c r="O13" s="43">
        <f t="shared" si="3"/>
        <v>0.02070326740452073</v>
      </c>
      <c r="P13" s="42">
        <v>1926800</v>
      </c>
      <c r="Q13" s="42">
        <v>659.3</v>
      </c>
      <c r="R13" s="43">
        <f t="shared" si="4"/>
        <v>0.03421735520033216</v>
      </c>
      <c r="S13" s="44">
        <v>3752596</v>
      </c>
      <c r="T13" s="48">
        <v>714.3</v>
      </c>
      <c r="U13" s="45">
        <f aca="true" t="shared" si="7" ref="U13:U23">T13/S13*100</f>
        <v>0.019034822826651202</v>
      </c>
    </row>
    <row r="14" spans="1:21" ht="19.5" customHeight="1">
      <c r="A14" s="80" t="s">
        <v>38</v>
      </c>
      <c r="B14" s="99"/>
      <c r="C14" s="100"/>
      <c r="D14" s="42">
        <f t="shared" si="5"/>
        <v>5120161</v>
      </c>
      <c r="E14" s="46">
        <f t="shared" si="0"/>
        <v>988.8</v>
      </c>
      <c r="F14" s="43">
        <f t="shared" si="1"/>
        <v>0.01931189273149809</v>
      </c>
      <c r="G14" s="42">
        <v>732600</v>
      </c>
      <c r="H14" s="46">
        <v>190.6</v>
      </c>
      <c r="I14" s="43">
        <f t="shared" si="2"/>
        <v>0.026016926016926015</v>
      </c>
      <c r="J14" s="42">
        <v>50485</v>
      </c>
      <c r="K14" s="46">
        <v>14.1</v>
      </c>
      <c r="L14" s="43">
        <f t="shared" si="6"/>
        <v>0.02792908784787561</v>
      </c>
      <c r="M14" s="42">
        <v>4337076</v>
      </c>
      <c r="N14" s="46">
        <v>784.1</v>
      </c>
      <c r="O14" s="43">
        <f t="shared" si="3"/>
        <v>0.018079000690787987</v>
      </c>
      <c r="P14" s="42">
        <v>2213600</v>
      </c>
      <c r="Q14" s="42">
        <v>755.1</v>
      </c>
      <c r="R14" s="43">
        <f t="shared" si="4"/>
        <v>0.03411185399349476</v>
      </c>
      <c r="S14" s="44">
        <v>5132061</v>
      </c>
      <c r="T14" s="48">
        <v>982.6</v>
      </c>
      <c r="U14" s="45">
        <f t="shared" si="7"/>
        <v>0.01914630398976162</v>
      </c>
    </row>
    <row r="15" spans="1:21" ht="19.5" customHeight="1">
      <c r="A15" s="80" t="s">
        <v>39</v>
      </c>
      <c r="B15" s="99"/>
      <c r="C15" s="100"/>
      <c r="D15" s="42">
        <f t="shared" si="5"/>
        <v>5765445</v>
      </c>
      <c r="E15" s="46">
        <f t="shared" si="0"/>
        <v>1075.8</v>
      </c>
      <c r="F15" s="43">
        <f t="shared" si="1"/>
        <v>0.018659444327367616</v>
      </c>
      <c r="G15" s="42">
        <v>887700</v>
      </c>
      <c r="H15" s="46">
        <v>189.3</v>
      </c>
      <c r="I15" s="43">
        <f t="shared" si="2"/>
        <v>0.021324771882392703</v>
      </c>
      <c r="J15" s="42">
        <v>35000</v>
      </c>
      <c r="K15" s="46">
        <v>8.9</v>
      </c>
      <c r="L15" s="43">
        <f t="shared" si="6"/>
        <v>0.025428571428571425</v>
      </c>
      <c r="M15" s="42">
        <v>4842745</v>
      </c>
      <c r="N15" s="46">
        <v>877.6</v>
      </c>
      <c r="O15" s="43">
        <f t="shared" si="3"/>
        <v>0.018121953561461526</v>
      </c>
      <c r="P15" s="42">
        <v>2445000</v>
      </c>
      <c r="Q15" s="42">
        <v>848.6</v>
      </c>
      <c r="R15" s="43">
        <f t="shared" si="4"/>
        <v>0.03470756646216769</v>
      </c>
      <c r="S15" s="44">
        <v>5765445</v>
      </c>
      <c r="T15" s="48">
        <v>1039.5</v>
      </c>
      <c r="U15" s="45">
        <f t="shared" si="7"/>
        <v>0.018029831175217177</v>
      </c>
    </row>
    <row r="16" spans="1:21" ht="19.5" customHeight="1">
      <c r="A16" s="80" t="s">
        <v>40</v>
      </c>
      <c r="B16" s="99"/>
      <c r="C16" s="100"/>
      <c r="D16" s="42">
        <f t="shared" si="5"/>
        <v>4632490</v>
      </c>
      <c r="E16" s="46">
        <f t="shared" si="0"/>
        <v>645.2</v>
      </c>
      <c r="F16" s="43">
        <f t="shared" si="1"/>
        <v>0.013927714900625797</v>
      </c>
      <c r="G16" s="42">
        <v>396500</v>
      </c>
      <c r="H16" s="46">
        <v>74.6</v>
      </c>
      <c r="I16" s="43">
        <f t="shared" si="2"/>
        <v>0.018814627994955865</v>
      </c>
      <c r="J16" s="42">
        <v>26000</v>
      </c>
      <c r="K16" s="46">
        <v>10.5</v>
      </c>
      <c r="L16" s="43">
        <f t="shared" si="6"/>
        <v>0.04038461538461538</v>
      </c>
      <c r="M16" s="42">
        <v>4209990</v>
      </c>
      <c r="N16" s="46">
        <v>560.1</v>
      </c>
      <c r="O16" s="43">
        <f t="shared" si="3"/>
        <v>0.013304069605866048</v>
      </c>
      <c r="P16" s="42">
        <v>1603700</v>
      </c>
      <c r="Q16" s="42">
        <v>546.1</v>
      </c>
      <c r="R16" s="43">
        <f t="shared" si="4"/>
        <v>0.03405250358545863</v>
      </c>
      <c r="S16" s="44">
        <v>4651290</v>
      </c>
      <c r="T16" s="48">
        <v>485.7</v>
      </c>
      <c r="U16" s="45">
        <f t="shared" si="7"/>
        <v>0.01044226440406855</v>
      </c>
    </row>
    <row r="17" spans="1:21" ht="19.5" customHeight="1">
      <c r="A17" s="80" t="s">
        <v>41</v>
      </c>
      <c r="B17" s="99"/>
      <c r="C17" s="100"/>
      <c r="D17" s="42">
        <f t="shared" si="5"/>
        <v>3988400</v>
      </c>
      <c r="E17" s="46">
        <f t="shared" si="0"/>
        <v>932.1999999999999</v>
      </c>
      <c r="F17" s="43">
        <f t="shared" si="1"/>
        <v>0.023372781065088756</v>
      </c>
      <c r="G17" s="42">
        <v>607600</v>
      </c>
      <c r="H17" s="46">
        <v>165.5</v>
      </c>
      <c r="I17" s="43">
        <f t="shared" si="2"/>
        <v>0.027238314680710994</v>
      </c>
      <c r="J17" s="42">
        <v>43000</v>
      </c>
      <c r="K17" s="46">
        <v>11.9</v>
      </c>
      <c r="L17" s="43">
        <f t="shared" si="6"/>
        <v>0.02767441860465116</v>
      </c>
      <c r="M17" s="42">
        <v>3337800</v>
      </c>
      <c r="N17" s="46">
        <v>754.8</v>
      </c>
      <c r="O17" s="43">
        <f t="shared" si="3"/>
        <v>0.02261369764515549</v>
      </c>
      <c r="P17" s="42">
        <v>2114500</v>
      </c>
      <c r="Q17" s="42">
        <v>725.8</v>
      </c>
      <c r="R17" s="43">
        <f t="shared" si="4"/>
        <v>0.03432489950342871</v>
      </c>
      <c r="S17" s="44">
        <v>3988400</v>
      </c>
      <c r="T17" s="48">
        <v>773.3</v>
      </c>
      <c r="U17" s="45">
        <f t="shared" si="7"/>
        <v>0.01938872730919667</v>
      </c>
    </row>
    <row r="18" spans="1:21" ht="19.5" customHeight="1">
      <c r="A18" s="80" t="s">
        <v>42</v>
      </c>
      <c r="B18" s="99"/>
      <c r="C18" s="100"/>
      <c r="D18" s="42">
        <f t="shared" si="5"/>
        <v>2098575</v>
      </c>
      <c r="E18" s="46">
        <f t="shared" si="0"/>
        <v>471.6</v>
      </c>
      <c r="F18" s="43">
        <f t="shared" si="1"/>
        <v>0.02247239198027233</v>
      </c>
      <c r="G18" s="42">
        <v>459700</v>
      </c>
      <c r="H18" s="46">
        <v>63.9</v>
      </c>
      <c r="I18" s="43">
        <f t="shared" si="2"/>
        <v>0.013900369806395474</v>
      </c>
      <c r="J18" s="42">
        <v>21000</v>
      </c>
      <c r="K18" s="46">
        <v>4.7</v>
      </c>
      <c r="L18" s="43">
        <f t="shared" si="6"/>
        <v>0.022380952380952383</v>
      </c>
      <c r="M18" s="42">
        <v>1617875</v>
      </c>
      <c r="N18" s="46">
        <v>403</v>
      </c>
      <c r="O18" s="43">
        <f t="shared" si="3"/>
        <v>0.02490921733755698</v>
      </c>
      <c r="P18" s="42">
        <v>1141100</v>
      </c>
      <c r="Q18" s="42">
        <v>389</v>
      </c>
      <c r="R18" s="43">
        <f t="shared" si="4"/>
        <v>0.034089913241608975</v>
      </c>
      <c r="S18" s="44">
        <v>2101775</v>
      </c>
      <c r="T18" s="48">
        <v>467.8</v>
      </c>
      <c r="U18" s="45">
        <f t="shared" si="7"/>
        <v>0.02225737769266453</v>
      </c>
    </row>
    <row r="19" spans="1:21" ht="19.5" customHeight="1">
      <c r="A19" s="80" t="s">
        <v>43</v>
      </c>
      <c r="B19" s="99"/>
      <c r="C19" s="100"/>
      <c r="D19" s="42">
        <f t="shared" si="5"/>
        <v>22361724</v>
      </c>
      <c r="E19" s="46">
        <f t="shared" si="0"/>
        <v>7386.3</v>
      </c>
      <c r="F19" s="43">
        <f t="shared" si="1"/>
        <v>0.03303099528462117</v>
      </c>
      <c r="G19" s="42">
        <v>3942100</v>
      </c>
      <c r="H19" s="46">
        <v>1255.4</v>
      </c>
      <c r="I19" s="43">
        <f t="shared" si="2"/>
        <v>0.03184597042185637</v>
      </c>
      <c r="J19" s="42">
        <v>38000</v>
      </c>
      <c r="K19" s="46">
        <v>17.3</v>
      </c>
      <c r="L19" s="43">
        <f t="shared" si="6"/>
        <v>0.045526315789473686</v>
      </c>
      <c r="M19" s="42">
        <v>18381624</v>
      </c>
      <c r="N19" s="46">
        <v>6113.6</v>
      </c>
      <c r="O19" s="43">
        <f t="shared" si="3"/>
        <v>0.033259302877700035</v>
      </c>
      <c r="P19" s="42">
        <v>1756400</v>
      </c>
      <c r="Q19" s="42">
        <v>613.5</v>
      </c>
      <c r="R19" s="43">
        <f t="shared" si="4"/>
        <v>0.03492940104759736</v>
      </c>
      <c r="S19" s="44">
        <v>22361724</v>
      </c>
      <c r="T19" s="48">
        <v>7541.2</v>
      </c>
      <c r="U19" s="45">
        <f t="shared" si="7"/>
        <v>0.03372369679547069</v>
      </c>
    </row>
    <row r="20" spans="1:21" ht="19.5" customHeight="1">
      <c r="A20" s="80" t="s">
        <v>44</v>
      </c>
      <c r="B20" s="99"/>
      <c r="C20" s="100"/>
      <c r="D20" s="42">
        <f>G20+J20+M20</f>
        <v>6333149</v>
      </c>
      <c r="E20" s="46">
        <f t="shared" si="0"/>
        <v>1775</v>
      </c>
      <c r="F20" s="43">
        <f t="shared" si="1"/>
        <v>0.028027131526512327</v>
      </c>
      <c r="G20" s="42">
        <v>1038900</v>
      </c>
      <c r="H20" s="46">
        <v>307.8</v>
      </c>
      <c r="I20" s="43">
        <f t="shared" si="2"/>
        <v>0.029627490615073637</v>
      </c>
      <c r="J20" s="42">
        <v>35000</v>
      </c>
      <c r="K20" s="46">
        <v>13.9</v>
      </c>
      <c r="L20" s="43">
        <f t="shared" si="6"/>
        <v>0.039714285714285716</v>
      </c>
      <c r="M20" s="42">
        <v>5259249</v>
      </c>
      <c r="N20" s="46">
        <v>1453.3</v>
      </c>
      <c r="O20" s="43">
        <f t="shared" si="3"/>
        <v>0.027633222918329214</v>
      </c>
      <c r="P20" s="42">
        <v>3308300</v>
      </c>
      <c r="Q20" s="42">
        <v>1145.5</v>
      </c>
      <c r="R20" s="43">
        <f t="shared" si="4"/>
        <v>0.0346250340053804</v>
      </c>
      <c r="S20" s="44">
        <v>6333149</v>
      </c>
      <c r="T20" s="48">
        <v>1158.3</v>
      </c>
      <c r="U20" s="45">
        <f t="shared" si="7"/>
        <v>0.01828947968854041</v>
      </c>
    </row>
    <row r="21" spans="1:21" ht="19.5" customHeight="1">
      <c r="A21" s="105" t="s">
        <v>45</v>
      </c>
      <c r="B21" s="106"/>
      <c r="C21" s="107"/>
      <c r="D21" s="43">
        <f>G21+J21+M21</f>
        <v>57120067</v>
      </c>
      <c r="E21" s="46">
        <f>H21+K21+N21</f>
        <v>14468.4</v>
      </c>
      <c r="F21" s="43">
        <f>E21/D21*100</f>
        <v>0.02532980222169557</v>
      </c>
      <c r="G21" s="43">
        <f>SUM(G12:G20)</f>
        <v>8897400</v>
      </c>
      <c r="H21" s="46">
        <f>SUM(H12:H20)</f>
        <v>2313.8</v>
      </c>
      <c r="I21" s="43">
        <f>H21/G21*100</f>
        <v>0.026005349877492305</v>
      </c>
      <c r="J21" s="43">
        <f>SUM(J12:J20)</f>
        <v>306485</v>
      </c>
      <c r="K21" s="46">
        <f>K12+K13+K14+K15+K16+K17+K18+K19+K20</f>
        <v>103.7</v>
      </c>
      <c r="L21" s="43">
        <f>K21/J21*100</f>
        <v>0.03383526110576374</v>
      </c>
      <c r="M21" s="43">
        <f>SUM(M12:M20)</f>
        <v>47916182</v>
      </c>
      <c r="N21" s="46">
        <f>N12+N13+N14+N15+N16+N17+N18+N19+N20</f>
        <v>12050.9</v>
      </c>
      <c r="O21" s="43">
        <f>N21/M21*100</f>
        <v>0.025149958734191298</v>
      </c>
      <c r="P21" s="43">
        <f>SUM(P12:P20)</f>
        <v>17689000</v>
      </c>
      <c r="Q21" s="47">
        <f>Q12+Q13+Q14+Q15+Q16+Q17+Q18+Q19+Q20</f>
        <v>6084.9</v>
      </c>
      <c r="R21" s="43">
        <f>Q21/P21*100</f>
        <v>0.03439934422522471</v>
      </c>
      <c r="S21" s="45">
        <f>S12+S13+S14+S15+S16+S17+S18+S19+S20</f>
        <v>57178267</v>
      </c>
      <c r="T21" s="48">
        <f>T12+T13+T14+T15+T16+T17+T18+T19+T20</f>
        <v>13679.099999999999</v>
      </c>
      <c r="U21" s="45">
        <f t="shared" si="7"/>
        <v>0.023923600202853296</v>
      </c>
    </row>
    <row r="22" spans="1:22" ht="19.5" customHeight="1">
      <c r="A22" s="80" t="s">
        <v>46</v>
      </c>
      <c r="B22" s="99"/>
      <c r="C22" s="100"/>
      <c r="D22" s="42">
        <f t="shared" si="5"/>
        <v>262057378.78</v>
      </c>
      <c r="E22" s="46">
        <f>H22+K22+N22</f>
        <v>78602.6</v>
      </c>
      <c r="F22" s="43">
        <f>E22/D22*100</f>
        <v>0.029994423498369695</v>
      </c>
      <c r="G22" s="42">
        <v>27941000</v>
      </c>
      <c r="H22" s="46">
        <v>10478.2</v>
      </c>
      <c r="I22" s="43">
        <f>H22/G22*100</f>
        <v>0.03750116316524105</v>
      </c>
      <c r="J22" s="42">
        <v>8998000</v>
      </c>
      <c r="K22" s="46">
        <v>2703.5</v>
      </c>
      <c r="L22" s="43">
        <f>K22/J22*100</f>
        <v>0.030045565681262505</v>
      </c>
      <c r="M22" s="42">
        <v>225118378.78</v>
      </c>
      <c r="N22" s="46">
        <v>65420.9</v>
      </c>
      <c r="O22" s="43">
        <f>N22/M22*100</f>
        <v>0.02906066592809531</v>
      </c>
      <c r="P22" s="42">
        <v>58845200</v>
      </c>
      <c r="Q22" s="42">
        <v>18787.5</v>
      </c>
      <c r="R22" s="43">
        <f>Q22/P22*100</f>
        <v>0.031926988097584846</v>
      </c>
      <c r="S22" s="44">
        <v>264366378.78</v>
      </c>
      <c r="T22" s="48">
        <v>64704.1</v>
      </c>
      <c r="U22" s="45">
        <f t="shared" si="7"/>
        <v>0.02447516219671994</v>
      </c>
      <c r="V22" s="2"/>
    </row>
    <row r="23" spans="1:21" ht="26.25" customHeight="1">
      <c r="A23" s="102" t="s">
        <v>47</v>
      </c>
      <c r="B23" s="103"/>
      <c r="C23" s="104"/>
      <c r="D23" s="43">
        <f>D21+D22-M21</f>
        <v>271261263.78</v>
      </c>
      <c r="E23" s="46">
        <f>E22+E21-N21</f>
        <v>81020.1</v>
      </c>
      <c r="F23" s="43">
        <f>E23/D23*100</f>
        <v>0.029867921011276215</v>
      </c>
      <c r="G23" s="43">
        <f>G21+G22</f>
        <v>36838400</v>
      </c>
      <c r="H23" s="46">
        <f>H21+H22</f>
        <v>12792</v>
      </c>
      <c r="I23" s="43">
        <f>H23/G23*100</f>
        <v>0.03472463516330785</v>
      </c>
      <c r="J23" s="43">
        <f>J21+J22</f>
        <v>9304485</v>
      </c>
      <c r="K23" s="46">
        <f>K21+K22</f>
        <v>2807.2</v>
      </c>
      <c r="L23" s="43">
        <f>K23/J23*100</f>
        <v>0.030170396319624353</v>
      </c>
      <c r="M23" s="43">
        <f>M22</f>
        <v>225118378.78</v>
      </c>
      <c r="N23" s="46">
        <f>N22</f>
        <v>65420.9</v>
      </c>
      <c r="O23" s="43">
        <f>N23/M23*100</f>
        <v>0.02906066592809531</v>
      </c>
      <c r="P23" s="43">
        <f>P22</f>
        <v>58845200</v>
      </c>
      <c r="Q23" s="46">
        <f>Q22</f>
        <v>18787.5</v>
      </c>
      <c r="R23" s="43">
        <f>Q23/P23*100</f>
        <v>0.031926988097584846</v>
      </c>
      <c r="S23" s="44">
        <f>S21+S22-M21</f>
        <v>273628463.78</v>
      </c>
      <c r="T23" s="48">
        <f>T22+T21-N21</f>
        <v>66332.3</v>
      </c>
      <c r="U23" s="45">
        <f t="shared" si="7"/>
        <v>0.024241739723880423</v>
      </c>
    </row>
  </sheetData>
  <mergeCells count="24">
    <mergeCell ref="B4:U4"/>
    <mergeCell ref="T6:U6"/>
    <mergeCell ref="A7:C10"/>
    <mergeCell ref="D7:F9"/>
    <mergeCell ref="G7:O7"/>
    <mergeCell ref="P7:R7"/>
    <mergeCell ref="S7:U9"/>
    <mergeCell ref="G8:I9"/>
    <mergeCell ref="J8:L9"/>
    <mergeCell ref="M8:O9"/>
    <mergeCell ref="P8:R9"/>
    <mergeCell ref="A11:C11"/>
    <mergeCell ref="A12:C12"/>
    <mergeCell ref="A13:C13"/>
    <mergeCell ref="A14:C14"/>
    <mergeCell ref="A15:C15"/>
    <mergeCell ref="A16:C16"/>
    <mergeCell ref="A17:C17"/>
    <mergeCell ref="A22:C22"/>
    <mergeCell ref="A23:C23"/>
    <mergeCell ref="A18:C18"/>
    <mergeCell ref="A19:C19"/>
    <mergeCell ref="A20:C20"/>
    <mergeCell ref="A21:C21"/>
  </mergeCells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Роза</cp:lastModifiedBy>
  <cp:lastPrinted>2008-10-28T05:05:09Z</cp:lastPrinted>
  <dcterms:created xsi:type="dcterms:W3CDTF">2006-06-07T06:53:09Z</dcterms:created>
  <dcterms:modified xsi:type="dcterms:W3CDTF">2008-11-06T12:13:23Z</dcterms:modified>
  <cp:category/>
  <cp:version/>
  <cp:contentType/>
  <cp:contentStatus/>
</cp:coreProperties>
</file>