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1340" windowHeight="8325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<sst xmlns="http://schemas.openxmlformats.org/spreadsheetml/2006/main" count="117" uniqueCount="70">
  <si>
    <t>факт</t>
  </si>
  <si>
    <t>Всего доходов</t>
  </si>
  <si>
    <t>НДФЛ</t>
  </si>
  <si>
    <t>Сельские поселения</t>
  </si>
  <si>
    <t>Всего</t>
  </si>
  <si>
    <t xml:space="preserve">  Большетаябинское</t>
  </si>
  <si>
    <t xml:space="preserve">  Большеяльчикское</t>
  </si>
  <si>
    <t xml:space="preserve">  Кильдюшевское</t>
  </si>
  <si>
    <t xml:space="preserve">  Лащ-Таябинское</t>
  </si>
  <si>
    <t xml:space="preserve">  Малотаябинское</t>
  </si>
  <si>
    <t xml:space="preserve">  Новошимкусское</t>
  </si>
  <si>
    <t xml:space="preserve">  Сабанчинское</t>
  </si>
  <si>
    <t xml:space="preserve">  Яльчикское</t>
  </si>
  <si>
    <t xml:space="preserve">  Янтиковское</t>
  </si>
  <si>
    <t>Единый с/х налог</t>
  </si>
  <si>
    <t>Налог на имущество физ.лиц</t>
  </si>
  <si>
    <t>Земельный налог</t>
  </si>
  <si>
    <t>Доходы от продажи услуг, оказываемых учреждениями наход.в ведении органов власти поселений</t>
  </si>
  <si>
    <t>Прочие безвозмездные поступления учреждениям, находящимися в ведении органов власти поселений</t>
  </si>
  <si>
    <t>план         год</t>
  </si>
  <si>
    <t>план            год</t>
  </si>
  <si>
    <t>план          год</t>
  </si>
  <si>
    <t>план           год</t>
  </si>
  <si>
    <t>план             год</t>
  </si>
  <si>
    <t xml:space="preserve">                          в том числе</t>
  </si>
  <si>
    <t xml:space="preserve"> % исп-ия</t>
  </si>
  <si>
    <t>( тыс.руб.)</t>
  </si>
  <si>
    <t>всего доходов</t>
  </si>
  <si>
    <t>в том числе</t>
  </si>
  <si>
    <t>всего расходов</t>
  </si>
  <si>
    <t>налоговые и неналоговые доходы</t>
  </si>
  <si>
    <t>безвозмездные перечисления</t>
  </si>
  <si>
    <t>назначено     на год</t>
  </si>
  <si>
    <t>исполнено</t>
  </si>
  <si>
    <t>%</t>
  </si>
  <si>
    <t>испол-нено</t>
  </si>
  <si>
    <t xml:space="preserve">Большетаябинское </t>
  </si>
  <si>
    <t xml:space="preserve">Большеяльчикское </t>
  </si>
  <si>
    <t xml:space="preserve">Кильдюшевское </t>
  </si>
  <si>
    <t>Лащ-Таябинское</t>
  </si>
  <si>
    <t xml:space="preserve">Малотаябинское </t>
  </si>
  <si>
    <t xml:space="preserve">Новошимкусское </t>
  </si>
  <si>
    <t xml:space="preserve">Сабанчинское </t>
  </si>
  <si>
    <t xml:space="preserve">Яльчикское </t>
  </si>
  <si>
    <t>Янтиковское</t>
  </si>
  <si>
    <t>Бюджет района:</t>
  </si>
  <si>
    <t>Консолидированный бюджет</t>
  </si>
  <si>
    <t>доходы от предпринимательской деят-ти</t>
  </si>
  <si>
    <t>в том числе дотации на выравнивание уровня бюджетной обеспеченности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</si>
  <si>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</si>
  <si>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</si>
  <si>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Государственная пошлина за совершение нотариальных действий должностными лицами органов местного самоуправления</t>
  </si>
  <si>
    <t>Налог на доходы физ.лиц</t>
  </si>
  <si>
    <t>Единый налог на вмененный доход</t>
  </si>
  <si>
    <t>Налог на добычу полезных ископаемых</t>
  </si>
  <si>
    <t>Госпошлина</t>
  </si>
  <si>
    <t>Доходы от использования имущества</t>
  </si>
  <si>
    <t>Негативное возд.на окружающую среду</t>
  </si>
  <si>
    <t>Доходы от оказания платных услуг</t>
  </si>
  <si>
    <t>Доходы от продажи муниц.имущества</t>
  </si>
  <si>
    <t>Штрафы</t>
  </si>
  <si>
    <t>Прочие неналоговые доходы</t>
  </si>
  <si>
    <t>Итого налог. и неналог. доходы бюджета района</t>
  </si>
  <si>
    <t>Задолженность и перерасчеты по отменным налогам</t>
  </si>
  <si>
    <t>Арендная плата за земли</t>
  </si>
  <si>
    <t>Арендная плата за аренду имущестава</t>
  </si>
  <si>
    <t>Сведения об исполнении консолидированного бюджета Яльчикского района по состоянию на 01.02.2009</t>
  </si>
  <si>
    <t>Всего по пос-м</t>
  </si>
  <si>
    <t>Исполнение собственных доходов бюджетов сельских поселений Яльчикского района по состоянию на 01.02.2009 года</t>
  </si>
  <si>
    <t xml:space="preserve">Земельный налог ( по обязательствам, возникшим до 1 января 2006 года), мобилизуемый на территориях поселений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</si>
</sst>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0.0000"/>
  </numFmts>
  <fonts count="20">
    <font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57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sz val="10"/>
      <name val="Arial Cyr"/>
      <family val="0"/>
    </font>
    <font>
      <b/>
      <sz val="8"/>
      <color indexed="57"/>
      <name val="Arial Cyr"/>
      <family val="0"/>
    </font>
    <font>
      <b/>
      <sz val="8"/>
      <color indexed="10"/>
      <name val="Arial Cyr"/>
      <family val="0"/>
    </font>
    <font>
      <b/>
      <i/>
      <sz val="8"/>
      <color indexed="10"/>
      <name val="Arial Cyr"/>
      <family val="0"/>
    </font>
    <font>
      <b/>
      <sz val="9"/>
      <name val="Arial Cyr"/>
      <family val="2"/>
    </font>
    <font>
      <sz val="6"/>
      <name val="Arial Cyr"/>
      <family val="2"/>
    </font>
    <font>
      <b/>
      <sz val="6"/>
      <name val="Arial Cyr"/>
      <family val="2"/>
    </font>
    <font>
      <b/>
      <sz val="9"/>
      <color indexed="10"/>
      <name val="Arial Cyr"/>
      <family val="0"/>
    </font>
    <font>
      <sz val="9"/>
      <name val="Arial Cyr"/>
      <family val="2"/>
    </font>
    <font>
      <b/>
      <sz val="9"/>
      <color indexed="57"/>
      <name val="Arial Cyr"/>
      <family val="0"/>
    </font>
    <font>
      <b/>
      <sz val="8"/>
      <color indexed="8"/>
      <name val="Arial Cyr"/>
      <family val="2"/>
    </font>
    <font>
      <sz val="9"/>
      <color indexed="10"/>
      <name val="Arial CYR"/>
      <family val="2"/>
    </font>
    <font>
      <b/>
      <sz val="9"/>
      <color indexed="8"/>
      <name val="Arial CYR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/>
    </xf>
    <xf numFmtId="164" fontId="0" fillId="0" borderId="0" xfId="0" applyNumberFormat="1" applyBorder="1" applyAlignment="1">
      <alignment/>
    </xf>
    <xf numFmtId="0" fontId="2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2" fontId="0" fillId="0" borderId="0" xfId="0" applyNumberForma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164" fontId="16" fillId="0" borderId="0" xfId="0" applyNumberFormat="1" applyFont="1" applyBorder="1" applyAlignment="1">
      <alignment/>
    </xf>
    <xf numFmtId="164" fontId="14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 wrapText="1"/>
    </xf>
    <xf numFmtId="164" fontId="9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164" fontId="2" fillId="0" borderId="1" xfId="0" applyNumberFormat="1" applyFont="1" applyFill="1" applyBorder="1" applyAlignment="1">
      <alignment wrapText="1"/>
    </xf>
    <xf numFmtId="164" fontId="3" fillId="0" borderId="1" xfId="0" applyNumberFormat="1" applyFont="1" applyFill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164" fontId="11" fillId="0" borderId="1" xfId="0" applyNumberFormat="1" applyFont="1" applyFill="1" applyBorder="1" applyAlignment="1">
      <alignment wrapText="1"/>
    </xf>
    <xf numFmtId="164" fontId="9" fillId="0" borderId="1" xfId="0" applyNumberFormat="1" applyFont="1" applyFill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164" fontId="9" fillId="0" borderId="1" xfId="0" applyNumberFormat="1" applyFont="1" applyBorder="1" applyAlignment="1">
      <alignment wrapText="1"/>
    </xf>
    <xf numFmtId="164" fontId="17" fillId="0" borderId="1" xfId="0" applyNumberFormat="1" applyFont="1" applyFill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164" fontId="11" fillId="0" borderId="0" xfId="0" applyNumberFormat="1" applyFont="1" applyFill="1" applyBorder="1" applyAlignment="1">
      <alignment wrapText="1"/>
    </xf>
    <xf numFmtId="2" fontId="18" fillId="0" borderId="1" xfId="0" applyNumberFormat="1" applyFont="1" applyBorder="1" applyAlignment="1">
      <alignment/>
    </xf>
    <xf numFmtId="2" fontId="19" fillId="0" borderId="5" xfId="0" applyNumberFormat="1" applyFont="1" applyBorder="1" applyAlignment="1">
      <alignment/>
    </xf>
    <xf numFmtId="1" fontId="11" fillId="0" borderId="1" xfId="0" applyNumberFormat="1" applyFont="1" applyBorder="1" applyAlignment="1">
      <alignment/>
    </xf>
    <xf numFmtId="2" fontId="11" fillId="0" borderId="1" xfId="0" applyNumberFormat="1" applyFont="1" applyBorder="1" applyAlignment="1">
      <alignment/>
    </xf>
    <xf numFmtId="164" fontId="15" fillId="0" borderId="1" xfId="0" applyNumberFormat="1" applyFont="1" applyBorder="1" applyAlignment="1">
      <alignment/>
    </xf>
    <xf numFmtId="1" fontId="15" fillId="0" borderId="5" xfId="0" applyNumberFormat="1" applyFont="1" applyBorder="1" applyAlignment="1">
      <alignment/>
    </xf>
    <xf numFmtId="2" fontId="18" fillId="0" borderId="1" xfId="0" applyNumberFormat="1" applyFont="1" applyBorder="1" applyAlignment="1">
      <alignment horizontal="right"/>
    </xf>
    <xf numFmtId="164" fontId="18" fillId="0" borderId="1" xfId="0" applyNumberFormat="1" applyFont="1" applyBorder="1" applyAlignment="1">
      <alignment/>
    </xf>
    <xf numFmtId="1" fontId="15" fillId="0" borderId="1" xfId="0" applyNumberFormat="1" applyFont="1" applyBorder="1" applyAlignment="1">
      <alignment/>
    </xf>
    <xf numFmtId="2" fontId="15" fillId="0" borderId="0" xfId="0" applyNumberFormat="1" applyFont="1" applyAlignment="1">
      <alignment/>
    </xf>
    <xf numFmtId="0" fontId="15" fillId="0" borderId="0" xfId="0" applyFont="1" applyAlignment="1">
      <alignment/>
    </xf>
    <xf numFmtId="1" fontId="15" fillId="0" borderId="6" xfId="0" applyNumberFormat="1" applyFont="1" applyBorder="1" applyAlignment="1">
      <alignment/>
    </xf>
    <xf numFmtId="2" fontId="18" fillId="0" borderId="5" xfId="0" applyNumberFormat="1" applyFont="1" applyBorder="1" applyAlignment="1">
      <alignment/>
    </xf>
    <xf numFmtId="164" fontId="15" fillId="0" borderId="0" xfId="0" applyNumberFormat="1" applyFont="1" applyAlignment="1">
      <alignment/>
    </xf>
    <xf numFmtId="1" fontId="15" fillId="0" borderId="7" xfId="0" applyNumberFormat="1" applyFont="1" applyBorder="1" applyAlignment="1">
      <alignment/>
    </xf>
    <xf numFmtId="1" fontId="11" fillId="0" borderId="5" xfId="0" applyNumberFormat="1" applyFont="1" applyFill="1" applyBorder="1" applyAlignment="1">
      <alignment/>
    </xf>
    <xf numFmtId="2" fontId="11" fillId="0" borderId="1" xfId="0" applyNumberFormat="1" applyFont="1" applyFill="1" applyBorder="1" applyAlignment="1">
      <alignment/>
    </xf>
    <xf numFmtId="2" fontId="11" fillId="0" borderId="1" xfId="0" applyNumberFormat="1" applyFont="1" applyFill="1" applyBorder="1" applyAlignment="1">
      <alignment/>
    </xf>
    <xf numFmtId="2" fontId="11" fillId="0" borderId="5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1" fontId="11" fillId="0" borderId="1" xfId="0" applyNumberFormat="1" applyFont="1" applyFill="1" applyBorder="1" applyAlignment="1">
      <alignment/>
    </xf>
    <xf numFmtId="1" fontId="19" fillId="0" borderId="5" xfId="0" applyNumberFormat="1" applyFont="1" applyBorder="1" applyAlignment="1">
      <alignment/>
    </xf>
    <xf numFmtId="2" fontId="0" fillId="0" borderId="0" xfId="0" applyNumberFormat="1" applyAlignment="1">
      <alignment/>
    </xf>
    <xf numFmtId="2" fontId="18" fillId="0" borderId="1" xfId="0" applyNumberFormat="1" applyFont="1" applyBorder="1" applyAlignment="1">
      <alignment/>
    </xf>
    <xf numFmtId="164" fontId="15" fillId="0" borderId="5" xfId="0" applyNumberFormat="1" applyFont="1" applyBorder="1" applyAlignment="1">
      <alignment/>
    </xf>
    <xf numFmtId="1" fontId="18" fillId="0" borderId="1" xfId="0" applyNumberFormat="1" applyFont="1" applyBorder="1" applyAlignment="1">
      <alignment/>
    </xf>
    <xf numFmtId="1" fontId="18" fillId="0" borderId="1" xfId="0" applyNumberFormat="1" applyFont="1" applyBorder="1" applyAlignment="1">
      <alignment horizontal="right"/>
    </xf>
    <xf numFmtId="2" fontId="9" fillId="0" borderId="1" xfId="0" applyNumberFormat="1" applyFont="1" applyFill="1" applyBorder="1" applyAlignment="1">
      <alignment wrapText="1"/>
    </xf>
    <xf numFmtId="2" fontId="2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left"/>
    </xf>
    <xf numFmtId="2" fontId="3" fillId="0" borderId="3" xfId="0" applyNumberFormat="1" applyFont="1" applyBorder="1" applyAlignment="1">
      <alignment horizontal="left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164" fontId="3" fillId="0" borderId="1" xfId="0" applyNumberFormat="1" applyFont="1" applyBorder="1" applyAlignment="1">
      <alignment horizontal="left"/>
    </xf>
    <xf numFmtId="164" fontId="3" fillId="0" borderId="3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0" fontId="1" fillId="0" borderId="0" xfId="0" applyFont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11" fillId="0" borderId="3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P20"/>
  <sheetViews>
    <sheetView workbookViewId="0" topLeftCell="A1">
      <pane xSplit="5" topLeftCell="AA1" activePane="topRight" state="frozen"/>
      <selection pane="topLeft" activeCell="A4" sqref="A4"/>
      <selection pane="topRight" activeCell="AN16" sqref="AN16"/>
    </sheetView>
  </sheetViews>
  <sheetFormatPr defaultColWidth="9.00390625" defaultRowHeight="12.75"/>
  <cols>
    <col min="2" max="2" width="5.75390625" style="0" customWidth="1"/>
    <col min="3" max="3" width="1.75390625" style="0" customWidth="1"/>
    <col min="4" max="4" width="9.00390625" style="0" customWidth="1"/>
    <col min="5" max="5" width="10.375" style="0" customWidth="1"/>
    <col min="6" max="6" width="5.75390625" style="0" customWidth="1"/>
    <col min="7" max="7" width="8.25390625" style="0" customWidth="1"/>
    <col min="8" max="8" width="10.25390625" style="0" customWidth="1"/>
    <col min="9" max="9" width="5.875" style="0" customWidth="1"/>
    <col min="10" max="10" width="7.625" style="0" customWidth="1"/>
    <col min="11" max="11" width="9.25390625" style="0" customWidth="1"/>
    <col min="12" max="12" width="5.625" style="0" customWidth="1"/>
    <col min="13" max="13" width="8.25390625" style="0" customWidth="1"/>
    <col min="14" max="14" width="10.125" style="0" customWidth="1"/>
    <col min="15" max="15" width="5.125" style="0" customWidth="1"/>
    <col min="16" max="16" width="8.625" style="0" customWidth="1"/>
    <col min="17" max="17" width="10.375" style="0" customWidth="1"/>
    <col min="18" max="18" width="5.125" style="0" customWidth="1"/>
    <col min="19" max="19" width="6.125" style="0" customWidth="1"/>
    <col min="20" max="20" width="7.625" style="0" customWidth="1"/>
    <col min="21" max="21" width="4.125" style="0" customWidth="1"/>
    <col min="22" max="22" width="6.00390625" style="0" customWidth="1"/>
    <col min="23" max="23" width="6.125" style="0" customWidth="1"/>
    <col min="24" max="24" width="4.875" style="0" customWidth="1"/>
    <col min="25" max="25" width="8.75390625" style="0" customWidth="1"/>
    <col min="26" max="26" width="9.375" style="0" customWidth="1"/>
    <col min="27" max="27" width="4.625" style="0" customWidth="1"/>
    <col min="28" max="28" width="6.25390625" style="0" customWidth="1"/>
    <col min="29" max="29" width="8.625" style="0" customWidth="1"/>
    <col min="30" max="30" width="5.25390625" style="0" customWidth="1"/>
    <col min="31" max="31" width="5.875" style="0" customWidth="1"/>
    <col min="32" max="32" width="7.375" style="0" customWidth="1"/>
    <col min="33" max="33" width="6.00390625" style="0" customWidth="1"/>
    <col min="34" max="34" width="6.625" style="0" customWidth="1"/>
    <col min="35" max="35" width="8.375" style="0" customWidth="1"/>
    <col min="36" max="36" width="5.625" style="0" customWidth="1"/>
    <col min="37" max="38" width="7.75390625" style="0" customWidth="1"/>
    <col min="39" max="39" width="4.625" style="0" customWidth="1"/>
    <col min="40" max="40" width="6.875" style="0" customWidth="1"/>
    <col min="41" max="41" width="8.125" style="0" customWidth="1"/>
    <col min="42" max="42" width="4.375" style="0" customWidth="1"/>
  </cols>
  <sheetData>
    <row r="1" ht="3" customHeight="1"/>
    <row r="2" ht="12.75" customHeight="1" hidden="1"/>
    <row r="3" spans="4:39" ht="56.25" customHeight="1">
      <c r="D3" s="95" t="s">
        <v>68</v>
      </c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8"/>
      <c r="AC3" s="8"/>
      <c r="AD3" s="8"/>
      <c r="AM3" s="8"/>
    </row>
    <row r="6" spans="1:36" ht="12.75">
      <c r="A6" s="87" t="s">
        <v>3</v>
      </c>
      <c r="B6" s="87"/>
      <c r="C6" s="87"/>
      <c r="D6" s="87" t="s">
        <v>1</v>
      </c>
      <c r="E6" s="87"/>
      <c r="F6" s="88"/>
      <c r="G6" s="88" t="s">
        <v>24</v>
      </c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4"/>
      <c r="AF6" s="94"/>
      <c r="AG6" s="94"/>
      <c r="AH6" s="94"/>
      <c r="AI6" s="94"/>
      <c r="AJ6" s="94"/>
    </row>
    <row r="7" spans="1:42" ht="104.25" customHeight="1">
      <c r="A7" s="87"/>
      <c r="B7" s="87"/>
      <c r="C7" s="87"/>
      <c r="D7" s="87"/>
      <c r="E7" s="87"/>
      <c r="F7" s="87"/>
      <c r="G7" s="88" t="s">
        <v>2</v>
      </c>
      <c r="H7" s="93"/>
      <c r="I7" s="96"/>
      <c r="J7" s="88" t="s">
        <v>14</v>
      </c>
      <c r="K7" s="93"/>
      <c r="L7" s="96"/>
      <c r="M7" s="79" t="s">
        <v>15</v>
      </c>
      <c r="N7" s="80"/>
      <c r="O7" s="81"/>
      <c r="P7" s="88" t="s">
        <v>16</v>
      </c>
      <c r="Q7" s="93"/>
      <c r="R7" s="96"/>
      <c r="S7" s="79" t="s">
        <v>51</v>
      </c>
      <c r="T7" s="80"/>
      <c r="U7" s="81"/>
      <c r="V7" s="79" t="s">
        <v>69</v>
      </c>
      <c r="W7" s="80"/>
      <c r="X7" s="81"/>
      <c r="Y7" s="88" t="s">
        <v>64</v>
      </c>
      <c r="Z7" s="93"/>
      <c r="AA7" s="96"/>
      <c r="AB7" s="79" t="s">
        <v>65</v>
      </c>
      <c r="AC7" s="80"/>
      <c r="AD7" s="81"/>
      <c r="AE7" s="82" t="s">
        <v>50</v>
      </c>
      <c r="AF7" s="83"/>
      <c r="AG7" s="84"/>
      <c r="AH7" s="82" t="s">
        <v>49</v>
      </c>
      <c r="AI7" s="83"/>
      <c r="AJ7" s="84"/>
      <c r="AK7" s="79" t="s">
        <v>17</v>
      </c>
      <c r="AL7" s="80"/>
      <c r="AM7" s="81"/>
      <c r="AN7" s="79" t="s">
        <v>18</v>
      </c>
      <c r="AO7" s="80"/>
      <c r="AP7" s="81"/>
    </row>
    <row r="8" spans="1:42" ht="33.75">
      <c r="A8" s="87"/>
      <c r="B8" s="87"/>
      <c r="C8" s="87"/>
      <c r="D8" s="4" t="s">
        <v>23</v>
      </c>
      <c r="E8" s="3" t="s">
        <v>0</v>
      </c>
      <c r="F8" s="7" t="s">
        <v>25</v>
      </c>
      <c r="G8" s="4" t="s">
        <v>20</v>
      </c>
      <c r="H8" s="3" t="s">
        <v>0</v>
      </c>
      <c r="I8" s="7" t="s">
        <v>25</v>
      </c>
      <c r="J8" s="4" t="s">
        <v>22</v>
      </c>
      <c r="K8" s="3" t="s">
        <v>0</v>
      </c>
      <c r="L8" s="7" t="s">
        <v>25</v>
      </c>
      <c r="M8" s="4" t="s">
        <v>21</v>
      </c>
      <c r="N8" s="3" t="s">
        <v>0</v>
      </c>
      <c r="O8" s="7" t="s">
        <v>25</v>
      </c>
      <c r="P8" s="4" t="s">
        <v>21</v>
      </c>
      <c r="Q8" s="3" t="s">
        <v>0</v>
      </c>
      <c r="R8" s="7" t="s">
        <v>25</v>
      </c>
      <c r="S8" s="4" t="s">
        <v>19</v>
      </c>
      <c r="T8" s="3" t="s">
        <v>0</v>
      </c>
      <c r="U8" s="7" t="s">
        <v>25</v>
      </c>
      <c r="V8" s="4" t="s">
        <v>19</v>
      </c>
      <c r="W8" s="3" t="s">
        <v>0</v>
      </c>
      <c r="X8" s="7" t="s">
        <v>25</v>
      </c>
      <c r="Y8" s="4" t="s">
        <v>21</v>
      </c>
      <c r="Z8" s="3" t="s">
        <v>0</v>
      </c>
      <c r="AA8" s="7" t="s">
        <v>25</v>
      </c>
      <c r="AB8" s="4" t="s">
        <v>21</v>
      </c>
      <c r="AC8" s="3" t="s">
        <v>0</v>
      </c>
      <c r="AD8" s="7" t="s">
        <v>25</v>
      </c>
      <c r="AE8" s="4" t="s">
        <v>19</v>
      </c>
      <c r="AF8" s="3" t="s">
        <v>0</v>
      </c>
      <c r="AG8" s="7" t="s">
        <v>25</v>
      </c>
      <c r="AH8" s="4" t="s">
        <v>19</v>
      </c>
      <c r="AI8" s="3" t="s">
        <v>0</v>
      </c>
      <c r="AJ8" s="7" t="s">
        <v>25</v>
      </c>
      <c r="AK8" s="4" t="s">
        <v>19</v>
      </c>
      <c r="AL8" s="3" t="s">
        <v>0</v>
      </c>
      <c r="AM8" s="7" t="s">
        <v>25</v>
      </c>
      <c r="AN8" s="4" t="s">
        <v>19</v>
      </c>
      <c r="AO8" s="3" t="s">
        <v>0</v>
      </c>
      <c r="AP8" s="7" t="s">
        <v>25</v>
      </c>
    </row>
    <row r="9" spans="1:42" s="55" customFormat="1" ht="27.75" customHeight="1">
      <c r="A9" s="77" t="s">
        <v>5</v>
      </c>
      <c r="B9" s="77"/>
      <c r="C9" s="78"/>
      <c r="D9" s="48">
        <f>G9+J9+M9+P9+S9+Y9+AB9+AE9+AK9+AN9</f>
        <v>707400</v>
      </c>
      <c r="E9" s="49">
        <f>H9+K9+N9+Q9+T9+Z9+AC9+AF9+AI9+AL9+AO9</f>
        <v>4736.86</v>
      </c>
      <c r="F9" s="50">
        <f>E9/D9*100</f>
        <v>0.6696154933559513</v>
      </c>
      <c r="G9" s="51">
        <v>160500</v>
      </c>
      <c r="H9" s="46">
        <v>884.4</v>
      </c>
      <c r="I9" s="50">
        <f aca="true" t="shared" si="0" ref="I9:I18">H9/G9*100</f>
        <v>0.5510280373831775</v>
      </c>
      <c r="J9" s="54">
        <v>20000</v>
      </c>
      <c r="K9" s="52">
        <v>0</v>
      </c>
      <c r="L9" s="50">
        <f>K9/J9*100</f>
        <v>0</v>
      </c>
      <c r="M9" s="54">
        <v>55200</v>
      </c>
      <c r="N9" s="46">
        <v>0</v>
      </c>
      <c r="O9" s="50">
        <f>N9/M9*100</f>
        <v>0</v>
      </c>
      <c r="P9" s="54">
        <v>319600</v>
      </c>
      <c r="Q9" s="46">
        <v>0</v>
      </c>
      <c r="R9" s="50">
        <f aca="true" t="shared" si="1" ref="R9:R18">Q9/P9*100</f>
        <v>0</v>
      </c>
      <c r="S9" s="54"/>
      <c r="T9" s="71">
        <v>0</v>
      </c>
      <c r="U9" s="50">
        <v>0</v>
      </c>
      <c r="V9" s="50"/>
      <c r="W9" s="50"/>
      <c r="X9" s="50"/>
      <c r="Y9" s="54">
        <v>133900</v>
      </c>
      <c r="Z9" s="46">
        <v>3235</v>
      </c>
      <c r="AA9" s="50">
        <f>Z9/Y9*100</f>
        <v>2.4159820761762507</v>
      </c>
      <c r="AB9" s="54">
        <v>5200</v>
      </c>
      <c r="AC9" s="46">
        <v>617.46</v>
      </c>
      <c r="AD9" s="50">
        <f>SUM(AC9/AB9*100)</f>
        <v>11.87423076923077</v>
      </c>
      <c r="AE9" s="54"/>
      <c r="AF9" s="69">
        <v>0</v>
      </c>
      <c r="AG9" s="50">
        <v>0</v>
      </c>
      <c r="AH9" s="50"/>
      <c r="AI9" s="46">
        <v>0</v>
      </c>
      <c r="AJ9" s="50">
        <v>0</v>
      </c>
      <c r="AK9" s="54">
        <v>5000</v>
      </c>
      <c r="AL9" s="71">
        <v>0</v>
      </c>
      <c r="AM9" s="50">
        <f>AL9/AK9*100</f>
        <v>0</v>
      </c>
      <c r="AN9" s="54">
        <v>8000</v>
      </c>
      <c r="AO9" s="46">
        <v>0</v>
      </c>
      <c r="AP9" s="50">
        <f>AO9/AN9*100</f>
        <v>0</v>
      </c>
    </row>
    <row r="10" spans="1:42" s="56" customFormat="1" ht="24.75" customHeight="1">
      <c r="A10" s="89" t="s">
        <v>6</v>
      </c>
      <c r="B10" s="89"/>
      <c r="C10" s="90"/>
      <c r="D10" s="48">
        <f aca="true" t="shared" si="2" ref="D10:D15">G10+J10+M10+P10+Y10+AK10+AN10+AB10</f>
        <v>679600</v>
      </c>
      <c r="E10" s="49">
        <f>H10+K10+N10+Q10+T10+Z10+AF10+AI10+AL10+AO10</f>
        <v>9035.97</v>
      </c>
      <c r="F10" s="50">
        <f aca="true" t="shared" si="3" ref="F10:F18">E10/D10*100</f>
        <v>1.3296012360211888</v>
      </c>
      <c r="G10" s="51">
        <v>207900</v>
      </c>
      <c r="H10" s="46">
        <v>1077.36</v>
      </c>
      <c r="I10" s="50">
        <f t="shared" si="0"/>
        <v>0.5182106782106782</v>
      </c>
      <c r="J10" s="54">
        <v>10000</v>
      </c>
      <c r="K10" s="46">
        <v>0</v>
      </c>
      <c r="L10" s="50">
        <f aca="true" t="shared" si="4" ref="L10:L18">K10/J10*100</f>
        <v>0</v>
      </c>
      <c r="M10" s="54">
        <v>93800</v>
      </c>
      <c r="N10" s="46">
        <v>0</v>
      </c>
      <c r="O10" s="50">
        <f aca="true" t="shared" si="5" ref="O10:O18">N10/M10*100</f>
        <v>0</v>
      </c>
      <c r="P10" s="54">
        <v>270100</v>
      </c>
      <c r="Q10" s="52">
        <v>118.61</v>
      </c>
      <c r="R10" s="50">
        <f t="shared" si="1"/>
        <v>0.043913365420214734</v>
      </c>
      <c r="S10" s="54"/>
      <c r="T10" s="71">
        <v>300</v>
      </c>
      <c r="U10" s="50">
        <v>0</v>
      </c>
      <c r="V10" s="50"/>
      <c r="W10" s="50"/>
      <c r="X10" s="50"/>
      <c r="Y10" s="54">
        <v>52800</v>
      </c>
      <c r="Z10" s="46">
        <v>3870</v>
      </c>
      <c r="AA10" s="50">
        <f aca="true" t="shared" si="6" ref="AA10:AA18">Z10/Y10*100</f>
        <v>7.329545454545454</v>
      </c>
      <c r="AB10" s="54"/>
      <c r="AC10" s="46">
        <v>0</v>
      </c>
      <c r="AD10" s="50"/>
      <c r="AE10" s="54"/>
      <c r="AF10" s="69">
        <v>0</v>
      </c>
      <c r="AG10" s="50">
        <v>0</v>
      </c>
      <c r="AH10" s="50"/>
      <c r="AI10" s="46">
        <v>0</v>
      </c>
      <c r="AJ10" s="50">
        <v>0</v>
      </c>
      <c r="AK10" s="54">
        <v>25000</v>
      </c>
      <c r="AL10" s="71">
        <v>3670</v>
      </c>
      <c r="AM10" s="50">
        <f>AL10/AK10*100</f>
        <v>14.680000000000001</v>
      </c>
      <c r="AN10" s="54">
        <v>20000</v>
      </c>
      <c r="AO10" s="53">
        <v>0</v>
      </c>
      <c r="AP10" s="50">
        <f aca="true" t="shared" si="7" ref="AP10:AP18">AO10/AN10*100</f>
        <v>0</v>
      </c>
    </row>
    <row r="11" spans="1:42" s="56" customFormat="1" ht="24.75" customHeight="1">
      <c r="A11" s="89" t="s">
        <v>7</v>
      </c>
      <c r="B11" s="89"/>
      <c r="C11" s="90"/>
      <c r="D11" s="48">
        <f>G11+J11+M11+P11+S11+Y11+AB11+AE11+AH11+AK11+AN11</f>
        <v>1149300</v>
      </c>
      <c r="E11" s="49">
        <f>H11+K11+N11+Q11+T11+Z11+AC11+AF11+AI11+AL11+AO11</f>
        <v>145469.3</v>
      </c>
      <c r="F11" s="50">
        <f t="shared" si="3"/>
        <v>12.657208735752196</v>
      </c>
      <c r="G11" s="57">
        <v>170700</v>
      </c>
      <c r="H11" s="46">
        <v>2755.5</v>
      </c>
      <c r="I11" s="50">
        <f t="shared" si="0"/>
        <v>1.6142355008787346</v>
      </c>
      <c r="J11" s="54">
        <v>16300</v>
      </c>
      <c r="K11" s="46">
        <v>453.36</v>
      </c>
      <c r="L11" s="50">
        <f t="shared" si="4"/>
        <v>2.781349693251534</v>
      </c>
      <c r="M11" s="54">
        <v>94800</v>
      </c>
      <c r="N11" s="46">
        <v>239.92</v>
      </c>
      <c r="O11" s="50">
        <f t="shared" si="5"/>
        <v>0.2530801687763713</v>
      </c>
      <c r="P11" s="54">
        <v>618400</v>
      </c>
      <c r="Q11" s="46">
        <v>120.52</v>
      </c>
      <c r="R11" s="50">
        <f t="shared" si="1"/>
        <v>0.01948900388098318</v>
      </c>
      <c r="S11" s="54"/>
      <c r="T11" s="71">
        <v>141900</v>
      </c>
      <c r="U11" s="50">
        <v>0</v>
      </c>
      <c r="V11" s="50"/>
      <c r="W11" s="50"/>
      <c r="X11" s="50"/>
      <c r="Y11" s="54">
        <v>194100</v>
      </c>
      <c r="Z11" s="46">
        <v>0</v>
      </c>
      <c r="AA11" s="50">
        <f t="shared" si="6"/>
        <v>0</v>
      </c>
      <c r="AB11" s="54">
        <v>5000</v>
      </c>
      <c r="AC11" s="46">
        <v>0</v>
      </c>
      <c r="AD11" s="50">
        <f aca="true" t="shared" si="8" ref="AD11:AD18">SUM(AC11/AB11*100)</f>
        <v>0</v>
      </c>
      <c r="AE11" s="54"/>
      <c r="AF11" s="69">
        <v>0</v>
      </c>
      <c r="AG11" s="50">
        <v>0</v>
      </c>
      <c r="AH11" s="54"/>
      <c r="AI11" s="46">
        <v>0</v>
      </c>
      <c r="AJ11" s="50">
        <v>0</v>
      </c>
      <c r="AK11" s="54">
        <v>20000</v>
      </c>
      <c r="AL11" s="71">
        <v>0</v>
      </c>
      <c r="AM11" s="50">
        <f aca="true" t="shared" si="9" ref="AM11:AM18">AL11/AK11*100</f>
        <v>0</v>
      </c>
      <c r="AN11" s="54">
        <v>30000</v>
      </c>
      <c r="AO11" s="53">
        <v>0</v>
      </c>
      <c r="AP11" s="50">
        <f t="shared" si="7"/>
        <v>0</v>
      </c>
    </row>
    <row r="12" spans="1:42" s="59" customFormat="1" ht="24.75" customHeight="1">
      <c r="A12" s="91" t="s">
        <v>8</v>
      </c>
      <c r="B12" s="91"/>
      <c r="C12" s="92"/>
      <c r="D12" s="48">
        <f t="shared" si="2"/>
        <v>1235000</v>
      </c>
      <c r="E12" s="49">
        <f>H12+K12+N12+Q12+T12+Z12+AC12+AF12+AL12+AO12</f>
        <v>31772.96</v>
      </c>
      <c r="F12" s="50">
        <f t="shared" si="3"/>
        <v>2.5727093117408906</v>
      </c>
      <c r="G12" s="54">
        <v>390600</v>
      </c>
      <c r="H12" s="58">
        <v>5565.9</v>
      </c>
      <c r="I12" s="50">
        <f t="shared" si="0"/>
        <v>1.4249615975422425</v>
      </c>
      <c r="J12" s="54">
        <v>15000</v>
      </c>
      <c r="K12" s="52">
        <v>0</v>
      </c>
      <c r="L12" s="50">
        <f t="shared" si="4"/>
        <v>0</v>
      </c>
      <c r="M12" s="54">
        <v>109300</v>
      </c>
      <c r="N12" s="52">
        <v>135.96</v>
      </c>
      <c r="O12" s="50">
        <f t="shared" si="5"/>
        <v>0.12439158279963405</v>
      </c>
      <c r="P12" s="54">
        <v>497000</v>
      </c>
      <c r="Q12" s="46">
        <v>19771.1</v>
      </c>
      <c r="R12" s="50">
        <f t="shared" si="1"/>
        <v>3.9780885311871224</v>
      </c>
      <c r="S12" s="54"/>
      <c r="T12" s="71">
        <v>6300</v>
      </c>
      <c r="U12" s="50">
        <v>0</v>
      </c>
      <c r="V12" s="50"/>
      <c r="W12" s="50"/>
      <c r="X12" s="50"/>
      <c r="Y12" s="54">
        <v>187100</v>
      </c>
      <c r="Z12" s="46">
        <v>0</v>
      </c>
      <c r="AA12" s="50">
        <f t="shared" si="6"/>
        <v>0</v>
      </c>
      <c r="AB12" s="54">
        <v>1000</v>
      </c>
      <c r="AC12" s="46">
        <v>0</v>
      </c>
      <c r="AD12" s="50"/>
      <c r="AE12" s="54"/>
      <c r="AF12" s="69">
        <v>0</v>
      </c>
      <c r="AG12" s="50">
        <v>0</v>
      </c>
      <c r="AH12" s="54"/>
      <c r="AI12" s="53">
        <v>0</v>
      </c>
      <c r="AJ12" s="50">
        <v>0</v>
      </c>
      <c r="AK12" s="54">
        <v>15000</v>
      </c>
      <c r="AL12" s="71">
        <v>0</v>
      </c>
      <c r="AM12" s="50">
        <f t="shared" si="9"/>
        <v>0</v>
      </c>
      <c r="AN12" s="54">
        <v>20000</v>
      </c>
      <c r="AO12" s="53">
        <v>0</v>
      </c>
      <c r="AP12" s="50">
        <f t="shared" si="7"/>
        <v>0</v>
      </c>
    </row>
    <row r="13" spans="1:42" s="56" customFormat="1" ht="24.75" customHeight="1">
      <c r="A13" s="89" t="s">
        <v>9</v>
      </c>
      <c r="B13" s="89"/>
      <c r="C13" s="90"/>
      <c r="D13" s="48">
        <f t="shared" si="2"/>
        <v>495700</v>
      </c>
      <c r="E13" s="49">
        <f>H13+K13+N13+Q13+T13+Z13+AC13+AF13+AI13+AL13+AO13</f>
        <v>11531.25</v>
      </c>
      <c r="F13" s="50">
        <f t="shared" si="3"/>
        <v>2.326255799878959</v>
      </c>
      <c r="G13" s="60">
        <v>81000</v>
      </c>
      <c r="H13" s="46">
        <v>1949.25</v>
      </c>
      <c r="I13" s="50">
        <f t="shared" si="0"/>
        <v>2.406481481481481</v>
      </c>
      <c r="J13" s="54">
        <v>20000</v>
      </c>
      <c r="K13" s="46">
        <v>0</v>
      </c>
      <c r="L13" s="50">
        <f t="shared" si="4"/>
        <v>0</v>
      </c>
      <c r="M13" s="54">
        <v>62000</v>
      </c>
      <c r="N13" s="52">
        <v>7</v>
      </c>
      <c r="O13" s="50">
        <f t="shared" si="5"/>
        <v>0.01129032258064516</v>
      </c>
      <c r="P13" s="54">
        <v>218500</v>
      </c>
      <c r="Q13" s="52">
        <v>0</v>
      </c>
      <c r="R13" s="50">
        <f t="shared" si="1"/>
        <v>0</v>
      </c>
      <c r="S13" s="54"/>
      <c r="T13" s="72">
        <v>2000</v>
      </c>
      <c r="U13" s="50">
        <v>0</v>
      </c>
      <c r="V13" s="50"/>
      <c r="W13" s="50"/>
      <c r="X13" s="50"/>
      <c r="Y13" s="54">
        <v>82200</v>
      </c>
      <c r="Z13" s="46">
        <v>7575</v>
      </c>
      <c r="AA13" s="50">
        <f t="shared" si="6"/>
        <v>9.215328467153284</v>
      </c>
      <c r="AB13" s="54"/>
      <c r="AC13" s="46">
        <v>0</v>
      </c>
      <c r="AD13" s="50"/>
      <c r="AE13" s="54"/>
      <c r="AF13" s="69">
        <v>0</v>
      </c>
      <c r="AG13" s="50">
        <v>0</v>
      </c>
      <c r="AH13" s="54"/>
      <c r="AI13" s="46">
        <v>0</v>
      </c>
      <c r="AJ13" s="50">
        <v>0</v>
      </c>
      <c r="AK13" s="54">
        <v>12000</v>
      </c>
      <c r="AL13" s="71">
        <v>0</v>
      </c>
      <c r="AM13" s="50">
        <v>0</v>
      </c>
      <c r="AN13" s="54">
        <v>20000</v>
      </c>
      <c r="AO13" s="53">
        <v>0</v>
      </c>
      <c r="AP13" s="50">
        <f t="shared" si="7"/>
        <v>0</v>
      </c>
    </row>
    <row r="14" spans="1:42" s="56" customFormat="1" ht="24.75" customHeight="1">
      <c r="A14" s="89" t="s">
        <v>10</v>
      </c>
      <c r="B14" s="89"/>
      <c r="C14" s="90"/>
      <c r="D14" s="48">
        <f>G14+J14+M14+P14+S14+Y14+AB14+AE14+AH14+AK14+AN14</f>
        <v>1224900</v>
      </c>
      <c r="E14" s="49">
        <f>H14+K14+N14+Q14+T14+Z14+AC14+AF14+AI14+AL14+AO14</f>
        <v>40158.41</v>
      </c>
      <c r="F14" s="50">
        <f t="shared" si="3"/>
        <v>3.278505184096661</v>
      </c>
      <c r="G14" s="51">
        <v>348000</v>
      </c>
      <c r="H14" s="46">
        <v>12972</v>
      </c>
      <c r="I14" s="50">
        <f t="shared" si="0"/>
        <v>3.727586206896552</v>
      </c>
      <c r="J14" s="54">
        <v>90000</v>
      </c>
      <c r="K14" s="46">
        <v>0</v>
      </c>
      <c r="L14" s="50">
        <f t="shared" si="4"/>
        <v>0</v>
      </c>
      <c r="M14" s="54">
        <v>111300</v>
      </c>
      <c r="N14" s="52">
        <v>178.26</v>
      </c>
      <c r="O14" s="50">
        <f t="shared" si="5"/>
        <v>0.16016172506738544</v>
      </c>
      <c r="P14" s="54">
        <v>583200</v>
      </c>
      <c r="Q14" s="46">
        <v>20084</v>
      </c>
      <c r="R14" s="50">
        <f t="shared" si="1"/>
        <v>3.443758573388203</v>
      </c>
      <c r="S14" s="54"/>
      <c r="T14" s="71">
        <v>900</v>
      </c>
      <c r="U14" s="50">
        <v>0</v>
      </c>
      <c r="V14" s="50"/>
      <c r="W14" s="50"/>
      <c r="X14" s="50"/>
      <c r="Y14" s="54">
        <v>37600</v>
      </c>
      <c r="Z14" s="46">
        <v>5247.99</v>
      </c>
      <c r="AA14" s="50">
        <f t="shared" si="6"/>
        <v>13.957420212765955</v>
      </c>
      <c r="AB14" s="54">
        <v>6800</v>
      </c>
      <c r="AC14" s="46">
        <v>776.16</v>
      </c>
      <c r="AD14" s="50">
        <f t="shared" si="8"/>
        <v>11.414117647058823</v>
      </c>
      <c r="AE14" s="54"/>
      <c r="AF14" s="69">
        <v>0</v>
      </c>
      <c r="AG14" s="50">
        <v>0</v>
      </c>
      <c r="AH14" s="54"/>
      <c r="AI14" s="46">
        <v>0</v>
      </c>
      <c r="AJ14" s="50">
        <v>0</v>
      </c>
      <c r="AK14" s="54">
        <v>18000</v>
      </c>
      <c r="AL14" s="71">
        <v>0</v>
      </c>
      <c r="AM14" s="50">
        <f t="shared" si="9"/>
        <v>0</v>
      </c>
      <c r="AN14" s="54">
        <v>30000</v>
      </c>
      <c r="AO14" s="53">
        <v>0</v>
      </c>
      <c r="AP14" s="50">
        <f t="shared" si="7"/>
        <v>0</v>
      </c>
    </row>
    <row r="15" spans="1:42" s="56" customFormat="1" ht="26.25" customHeight="1">
      <c r="A15" s="89" t="s">
        <v>11</v>
      </c>
      <c r="B15" s="89"/>
      <c r="C15" s="90"/>
      <c r="D15" s="48">
        <f t="shared" si="2"/>
        <v>596400</v>
      </c>
      <c r="E15" s="49">
        <f>H15+K15+N15+Q15+T15+W15+Z15+AC15+AF15+AI15+AL15+AO15</f>
        <v>27701.33</v>
      </c>
      <c r="F15" s="50">
        <f t="shared" si="3"/>
        <v>4.6447568745808185</v>
      </c>
      <c r="G15" s="51">
        <v>90000</v>
      </c>
      <c r="H15" s="46">
        <v>6602.4</v>
      </c>
      <c r="I15" s="50">
        <f t="shared" si="0"/>
        <v>7.335999999999999</v>
      </c>
      <c r="J15" s="54">
        <v>10000</v>
      </c>
      <c r="K15" s="46">
        <v>117</v>
      </c>
      <c r="L15" s="50">
        <f t="shared" si="4"/>
        <v>1.17</v>
      </c>
      <c r="M15" s="54">
        <v>82500</v>
      </c>
      <c r="N15" s="52">
        <v>-181.61</v>
      </c>
      <c r="O15" s="50">
        <f t="shared" si="5"/>
        <v>-0.22013333333333335</v>
      </c>
      <c r="P15" s="54">
        <v>328100</v>
      </c>
      <c r="Q15" s="52">
        <v>13140.82</v>
      </c>
      <c r="R15" s="50">
        <f t="shared" si="1"/>
        <v>4.005126485827491</v>
      </c>
      <c r="S15" s="54"/>
      <c r="T15" s="71">
        <v>300</v>
      </c>
      <c r="U15" s="50">
        <v>0</v>
      </c>
      <c r="V15" s="50"/>
      <c r="W15" s="46">
        <v>172.39</v>
      </c>
      <c r="X15" s="50">
        <v>0</v>
      </c>
      <c r="Y15" s="54">
        <v>48900</v>
      </c>
      <c r="Z15" s="46">
        <v>6817</v>
      </c>
      <c r="AA15" s="50">
        <f t="shared" si="6"/>
        <v>13.940695296523517</v>
      </c>
      <c r="AB15" s="54">
        <v>5900</v>
      </c>
      <c r="AC15" s="46">
        <v>733.33</v>
      </c>
      <c r="AD15" s="50">
        <f t="shared" si="8"/>
        <v>12.429322033898305</v>
      </c>
      <c r="AE15" s="54"/>
      <c r="AF15" s="69">
        <v>0</v>
      </c>
      <c r="AG15" s="50">
        <v>0</v>
      </c>
      <c r="AH15" s="54"/>
      <c r="AI15" s="46">
        <v>0</v>
      </c>
      <c r="AJ15" s="50">
        <v>0</v>
      </c>
      <c r="AK15" s="54">
        <v>11000</v>
      </c>
      <c r="AL15" s="71">
        <v>0</v>
      </c>
      <c r="AM15" s="50">
        <f t="shared" si="9"/>
        <v>0</v>
      </c>
      <c r="AN15" s="54">
        <v>20000</v>
      </c>
      <c r="AO15" s="53">
        <v>0</v>
      </c>
      <c r="AP15" s="50">
        <f t="shared" si="7"/>
        <v>0</v>
      </c>
    </row>
    <row r="16" spans="1:42" s="56" customFormat="1" ht="24.75" customHeight="1">
      <c r="A16" s="89" t="s">
        <v>12</v>
      </c>
      <c r="B16" s="89"/>
      <c r="C16" s="90"/>
      <c r="D16" s="48">
        <f>P16+G16+J16+M16+Y16+AB16+AE16+AH16+AK16+AN16</f>
        <v>5199900</v>
      </c>
      <c r="E16" s="49">
        <f>H16+K16+N16+Q16+T16+Z16+AC16+AF16+AI16+AL16+AO16</f>
        <v>170297.87</v>
      </c>
      <c r="F16" s="50">
        <f t="shared" si="3"/>
        <v>3.275022019654224</v>
      </c>
      <c r="G16" s="51">
        <v>3698100</v>
      </c>
      <c r="H16" s="46">
        <v>133307.3</v>
      </c>
      <c r="I16" s="50">
        <f t="shared" si="0"/>
        <v>3.604751088396744</v>
      </c>
      <c r="J16" s="54">
        <v>70000</v>
      </c>
      <c r="K16" s="46">
        <v>0</v>
      </c>
      <c r="L16" s="50">
        <f t="shared" si="4"/>
        <v>0</v>
      </c>
      <c r="M16" s="54">
        <v>278000</v>
      </c>
      <c r="N16" s="46">
        <v>1763.2</v>
      </c>
      <c r="O16" s="50">
        <f t="shared" si="5"/>
        <v>0.6342446043165467</v>
      </c>
      <c r="P16" s="54">
        <v>718800</v>
      </c>
      <c r="Q16" s="46">
        <v>29558.21</v>
      </c>
      <c r="R16" s="50">
        <f t="shared" si="1"/>
        <v>4.112160545353367</v>
      </c>
      <c r="S16" s="54"/>
      <c r="T16" s="71">
        <v>0</v>
      </c>
      <c r="U16" s="50">
        <v>0</v>
      </c>
      <c r="V16" s="50"/>
      <c r="W16" s="53"/>
      <c r="X16" s="50"/>
      <c r="Y16" s="54">
        <v>357000</v>
      </c>
      <c r="Z16" s="46">
        <v>5669.16</v>
      </c>
      <c r="AA16" s="50">
        <f t="shared" si="6"/>
        <v>1.5879999999999999</v>
      </c>
      <c r="AB16" s="54">
        <v>30000</v>
      </c>
      <c r="AC16" s="46">
        <v>0</v>
      </c>
      <c r="AD16" s="50">
        <f t="shared" si="8"/>
        <v>0</v>
      </c>
      <c r="AE16" s="54"/>
      <c r="AF16" s="69">
        <v>0</v>
      </c>
      <c r="AG16" s="50">
        <v>0</v>
      </c>
      <c r="AH16" s="54"/>
      <c r="AI16" s="46">
        <v>0</v>
      </c>
      <c r="AJ16" s="50">
        <v>0</v>
      </c>
      <c r="AK16" s="54">
        <v>20000</v>
      </c>
      <c r="AL16" s="71">
        <v>0</v>
      </c>
      <c r="AM16" s="50">
        <f t="shared" si="9"/>
        <v>0</v>
      </c>
      <c r="AN16" s="54">
        <v>28000</v>
      </c>
      <c r="AO16" s="46">
        <v>0</v>
      </c>
      <c r="AP16" s="50">
        <f t="shared" si="7"/>
        <v>0</v>
      </c>
    </row>
    <row r="17" spans="1:42" s="56" customFormat="1" ht="27.75" customHeight="1">
      <c r="A17" s="89" t="s">
        <v>13</v>
      </c>
      <c r="B17" s="89"/>
      <c r="C17" s="90"/>
      <c r="D17" s="48">
        <f>G17+J17+M17+P17+S17+Y17+AE17+AH17+AK17+AN17+AB17</f>
        <v>1629800</v>
      </c>
      <c r="E17" s="49">
        <f>H17+K17+N17+Q17+T17+Z17+AF17+AI17+AL17+AO17</f>
        <v>73468.44</v>
      </c>
      <c r="F17" s="50">
        <f t="shared" si="3"/>
        <v>4.507819364339182</v>
      </c>
      <c r="G17" s="51">
        <v>486000</v>
      </c>
      <c r="H17" s="46">
        <v>24614.25</v>
      </c>
      <c r="I17" s="50">
        <f t="shared" si="0"/>
        <v>5.06466049382716</v>
      </c>
      <c r="J17" s="54">
        <v>93300</v>
      </c>
      <c r="K17" s="46">
        <v>0</v>
      </c>
      <c r="L17" s="50">
        <f t="shared" si="4"/>
        <v>0</v>
      </c>
      <c r="M17" s="54">
        <v>173200</v>
      </c>
      <c r="N17" s="46">
        <v>911.36</v>
      </c>
      <c r="O17" s="50">
        <f t="shared" si="5"/>
        <v>0.526189376443418</v>
      </c>
      <c r="P17" s="54">
        <v>717200</v>
      </c>
      <c r="Q17" s="46">
        <v>42960.95</v>
      </c>
      <c r="R17" s="50">
        <f t="shared" si="1"/>
        <v>5.990093418851087</v>
      </c>
      <c r="S17" s="54"/>
      <c r="T17" s="71">
        <v>4800</v>
      </c>
      <c r="U17" s="50">
        <v>0</v>
      </c>
      <c r="V17" s="50"/>
      <c r="W17" s="53"/>
      <c r="X17" s="50"/>
      <c r="Y17" s="54">
        <v>113100</v>
      </c>
      <c r="Z17" s="46">
        <v>181.88</v>
      </c>
      <c r="AA17" s="50">
        <f t="shared" si="6"/>
        <v>0.1608134394341291</v>
      </c>
      <c r="AB17" s="54">
        <v>10000</v>
      </c>
      <c r="AC17" s="46">
        <v>0</v>
      </c>
      <c r="AD17" s="50">
        <v>0</v>
      </c>
      <c r="AE17" s="54"/>
      <c r="AF17" s="69">
        <v>0</v>
      </c>
      <c r="AG17" s="50">
        <v>0</v>
      </c>
      <c r="AH17" s="54"/>
      <c r="AI17" s="46">
        <v>0</v>
      </c>
      <c r="AJ17" s="50">
        <v>0</v>
      </c>
      <c r="AK17" s="54">
        <v>17000</v>
      </c>
      <c r="AL17" s="71">
        <v>0</v>
      </c>
      <c r="AM17" s="50">
        <f t="shared" si="9"/>
        <v>0</v>
      </c>
      <c r="AN17" s="54">
        <v>20000</v>
      </c>
      <c r="AO17" s="53">
        <v>0</v>
      </c>
      <c r="AP17" s="50">
        <f t="shared" si="7"/>
        <v>0</v>
      </c>
    </row>
    <row r="18" spans="1:42" s="65" customFormat="1" ht="24.75" customHeight="1">
      <c r="A18" s="85" t="s">
        <v>4</v>
      </c>
      <c r="B18" s="85"/>
      <c r="C18" s="86"/>
      <c r="D18" s="48">
        <f>D9+D10+D11+D12+D13+D14+D15+D16+D17</f>
        <v>12918000</v>
      </c>
      <c r="E18" s="49">
        <f>E9+E10+E11+E12+E13+E14+E15+E16+E17</f>
        <v>514172.38999999996</v>
      </c>
      <c r="F18" s="50">
        <f t="shared" si="3"/>
        <v>3.980278603498993</v>
      </c>
      <c r="G18" s="61">
        <f>G9+G10+G11+G12+G13+G14+G15+G16+G17</f>
        <v>5632800</v>
      </c>
      <c r="H18" s="62">
        <f>H9+H10+H11+H12+H13+H14+H15+H16+H17</f>
        <v>189728.36</v>
      </c>
      <c r="I18" s="50">
        <f t="shared" si="0"/>
        <v>3.368277943473938</v>
      </c>
      <c r="J18" s="66">
        <f>J17+J16+J15+J14+J13+J12+J11+J10+J9</f>
        <v>344600</v>
      </c>
      <c r="K18" s="63">
        <f>K17+K16+K15+K14+K13+K11+K10+K12+K9</f>
        <v>570.36</v>
      </c>
      <c r="L18" s="50">
        <f t="shared" si="4"/>
        <v>0.16551363900174115</v>
      </c>
      <c r="M18" s="61">
        <f>SUM(M9:M17)</f>
        <v>1060100</v>
      </c>
      <c r="N18" s="64">
        <f>N9+N10+N11+N12+N13+N14+N15+N16+N17</f>
        <v>3054.09</v>
      </c>
      <c r="O18" s="50">
        <f t="shared" si="5"/>
        <v>0.2880945193849637</v>
      </c>
      <c r="P18" s="61">
        <f>SUM(P9:P17)</f>
        <v>4270900</v>
      </c>
      <c r="Q18" s="64">
        <f>SUM(Q9:Q17)</f>
        <v>125754.20999999999</v>
      </c>
      <c r="R18" s="50">
        <f t="shared" si="1"/>
        <v>2.9444428574773465</v>
      </c>
      <c r="S18" s="61"/>
      <c r="T18" s="61">
        <f>T9+T10+T11+T12+T13+T14+T15+T16+T17</f>
        <v>156500</v>
      </c>
      <c r="U18" s="50">
        <v>0</v>
      </c>
      <c r="V18" s="70"/>
      <c r="W18" s="58">
        <f>W15</f>
        <v>172.39</v>
      </c>
      <c r="X18" s="70">
        <v>0</v>
      </c>
      <c r="Y18" s="61">
        <f>SUM(Y9:Y17)</f>
        <v>1206700</v>
      </c>
      <c r="Z18" s="64">
        <f>SUM(Z9:Z17)</f>
        <v>32596.03</v>
      </c>
      <c r="AA18" s="50">
        <f t="shared" si="6"/>
        <v>2.7012538327670503</v>
      </c>
      <c r="AB18" s="67">
        <f>AB9+AB11+AB12+AB13+AB14+AB15+AB16+AB17</f>
        <v>63900</v>
      </c>
      <c r="AC18" s="47">
        <f>AC9+AC11+AC12+AC13+AC14+AC15+AC16+AC17</f>
        <v>2126.95</v>
      </c>
      <c r="AD18" s="50">
        <f t="shared" si="8"/>
        <v>3.328560250391236</v>
      </c>
      <c r="AE18" s="61"/>
      <c r="AF18" s="64">
        <f>SUM(AF9:AF17)</f>
        <v>0</v>
      </c>
      <c r="AG18" s="50">
        <v>0</v>
      </c>
      <c r="AH18" s="61"/>
      <c r="AI18" s="64">
        <f>SUM(AI9:AI17)</f>
        <v>0</v>
      </c>
      <c r="AJ18" s="50">
        <v>0</v>
      </c>
      <c r="AK18" s="61">
        <f>SUM(AK9:AK17)</f>
        <v>143000</v>
      </c>
      <c r="AL18" s="61">
        <f>SUM(AL9:AL17)</f>
        <v>3670</v>
      </c>
      <c r="AM18" s="50">
        <f t="shared" si="9"/>
        <v>2.5664335664335662</v>
      </c>
      <c r="AN18" s="61">
        <f>SUM(AN9:AN17)</f>
        <v>196000</v>
      </c>
      <c r="AO18" s="64">
        <f>SUM(AO9:AO17)</f>
        <v>0</v>
      </c>
      <c r="AP18" s="50">
        <f t="shared" si="7"/>
        <v>0</v>
      </c>
    </row>
    <row r="19" spans="4:18" ht="12.75">
      <c r="D19" s="9"/>
      <c r="E19" s="1"/>
      <c r="F19" s="6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4:6" ht="12.75">
      <c r="D20" s="2"/>
      <c r="E20" s="2"/>
      <c r="F20" s="2"/>
    </row>
  </sheetData>
  <mergeCells count="26">
    <mergeCell ref="G6:AJ6"/>
    <mergeCell ref="AH7:AJ7"/>
    <mergeCell ref="D3:AA3"/>
    <mergeCell ref="A14:C14"/>
    <mergeCell ref="G7:I7"/>
    <mergeCell ref="J7:L7"/>
    <mergeCell ref="M7:O7"/>
    <mergeCell ref="P7:R7"/>
    <mergeCell ref="Y7:AA7"/>
    <mergeCell ref="A10:C10"/>
    <mergeCell ref="A18:C18"/>
    <mergeCell ref="D6:F7"/>
    <mergeCell ref="A15:C15"/>
    <mergeCell ref="A11:C11"/>
    <mergeCell ref="A12:C12"/>
    <mergeCell ref="A13:C13"/>
    <mergeCell ref="A9:C9"/>
    <mergeCell ref="A16:C16"/>
    <mergeCell ref="A17:C17"/>
    <mergeCell ref="A6:C8"/>
    <mergeCell ref="AK7:AM7"/>
    <mergeCell ref="AE7:AG7"/>
    <mergeCell ref="S7:U7"/>
    <mergeCell ref="AN7:AP7"/>
    <mergeCell ref="AB7:AD7"/>
    <mergeCell ref="V7:X7"/>
  </mergeCells>
  <printOptions/>
  <pageMargins left="0.2" right="0.19" top="0.7874015748031497" bottom="0.7874015748031497" header="0.5118110236220472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7"/>
  <sheetViews>
    <sheetView tabSelected="1" workbookViewId="0" topLeftCell="F1">
      <selection activeCell="I37" sqref="I37"/>
    </sheetView>
  </sheetViews>
  <sheetFormatPr defaultColWidth="9.00390625" defaultRowHeight="12.75"/>
  <cols>
    <col min="2" max="2" width="4.625" style="0" customWidth="1"/>
    <col min="3" max="3" width="2.00390625" style="0" hidden="1" customWidth="1"/>
    <col min="4" max="4" width="10.125" style="0" customWidth="1"/>
    <col min="5" max="5" width="11.125" style="0" customWidth="1"/>
    <col min="6" max="6" width="5.75390625" style="0" customWidth="1"/>
    <col min="7" max="7" width="9.25390625" style="0" customWidth="1"/>
    <col min="9" max="9" width="5.75390625" style="0" customWidth="1"/>
    <col min="10" max="10" width="9.25390625" style="0" customWidth="1"/>
    <col min="12" max="12" width="6.00390625" style="0" customWidth="1"/>
    <col min="13" max="13" width="10.75390625" style="0" customWidth="1"/>
    <col min="14" max="14" width="9.625" style="0" customWidth="1"/>
    <col min="15" max="15" width="5.75390625" style="0" customWidth="1"/>
    <col min="16" max="16" width="10.25390625" style="0" customWidth="1"/>
    <col min="18" max="18" width="5.25390625" style="0" customWidth="1"/>
    <col min="19" max="19" width="10.625" style="0" customWidth="1"/>
    <col min="21" max="21" width="5.75390625" style="0" customWidth="1"/>
  </cols>
  <sheetData>
    <row r="1" spans="4:18" ht="12.75">
      <c r="D1" s="11"/>
      <c r="E1" s="10"/>
      <c r="F1" s="11"/>
      <c r="G1" s="11"/>
      <c r="H1" s="12"/>
      <c r="I1" s="11"/>
      <c r="J1" s="11"/>
      <c r="K1" s="10"/>
      <c r="L1" s="11"/>
      <c r="M1" s="11"/>
      <c r="N1" s="10"/>
      <c r="O1" s="11"/>
      <c r="P1" s="11"/>
      <c r="Q1" s="11"/>
      <c r="R1" s="11"/>
    </row>
    <row r="2" spans="4:18" ht="12.75">
      <c r="D2" s="11"/>
      <c r="E2" s="10"/>
      <c r="F2" s="11"/>
      <c r="G2" s="11"/>
      <c r="H2" s="12"/>
      <c r="I2" s="11"/>
      <c r="J2" s="11"/>
      <c r="K2" s="10"/>
      <c r="L2" s="11"/>
      <c r="M2" s="11"/>
      <c r="N2" s="10"/>
      <c r="O2" s="11"/>
      <c r="P2" s="11"/>
      <c r="Q2" s="11"/>
      <c r="R2" s="11"/>
    </row>
    <row r="3" spans="1:21" ht="12.75">
      <c r="A3" s="5"/>
      <c r="B3" s="125" t="s">
        <v>66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</row>
    <row r="4" spans="1:21" ht="12.75">
      <c r="A4" s="5"/>
      <c r="B4" s="5"/>
      <c r="C4" s="5"/>
      <c r="D4" s="13"/>
      <c r="E4" s="14"/>
      <c r="F4" s="13"/>
      <c r="G4" s="13"/>
      <c r="H4" s="15"/>
      <c r="I4" s="13"/>
      <c r="J4" s="13"/>
      <c r="K4" s="14"/>
      <c r="L4" s="13"/>
      <c r="M4" s="13"/>
      <c r="N4" s="14"/>
      <c r="O4" s="13"/>
      <c r="P4" s="13"/>
      <c r="Q4" s="13"/>
      <c r="R4" s="13"/>
      <c r="S4" s="5"/>
      <c r="T4" s="5"/>
      <c r="U4" s="5"/>
    </row>
    <row r="5" spans="1:21" ht="12.75">
      <c r="A5" s="5"/>
      <c r="B5" s="5"/>
      <c r="C5" s="5"/>
      <c r="D5" s="13"/>
      <c r="E5" s="14"/>
      <c r="F5" s="13"/>
      <c r="G5" s="13"/>
      <c r="H5" s="15"/>
      <c r="I5" s="13"/>
      <c r="J5" s="13"/>
      <c r="K5" s="14"/>
      <c r="L5" s="13"/>
      <c r="M5" s="13"/>
      <c r="N5" s="16"/>
      <c r="O5" s="13"/>
      <c r="P5" s="13"/>
      <c r="Q5" s="13"/>
      <c r="R5" s="13"/>
      <c r="S5" s="5"/>
      <c r="T5" s="106" t="s">
        <v>26</v>
      </c>
      <c r="U5" s="107"/>
    </row>
    <row r="6" spans="1:21" ht="22.5" customHeight="1">
      <c r="A6" s="108"/>
      <c r="B6" s="108"/>
      <c r="C6" s="108"/>
      <c r="D6" s="110" t="s">
        <v>27</v>
      </c>
      <c r="E6" s="110"/>
      <c r="F6" s="110"/>
      <c r="G6" s="118" t="s">
        <v>28</v>
      </c>
      <c r="H6" s="119"/>
      <c r="I6" s="119"/>
      <c r="J6" s="119"/>
      <c r="K6" s="119"/>
      <c r="L6" s="119"/>
      <c r="M6" s="119"/>
      <c r="N6" s="119"/>
      <c r="O6" s="119"/>
      <c r="P6" s="118"/>
      <c r="Q6" s="119"/>
      <c r="R6" s="123"/>
      <c r="S6" s="110" t="s">
        <v>29</v>
      </c>
      <c r="T6" s="111"/>
      <c r="U6" s="111"/>
    </row>
    <row r="7" spans="1:21" ht="12.75">
      <c r="A7" s="108"/>
      <c r="B7" s="108"/>
      <c r="C7" s="108"/>
      <c r="D7" s="110"/>
      <c r="E7" s="110"/>
      <c r="F7" s="110"/>
      <c r="G7" s="110" t="s">
        <v>30</v>
      </c>
      <c r="H7" s="110"/>
      <c r="I7" s="110"/>
      <c r="J7" s="110" t="s">
        <v>47</v>
      </c>
      <c r="K7" s="110"/>
      <c r="L7" s="110"/>
      <c r="M7" s="110" t="s">
        <v>31</v>
      </c>
      <c r="N7" s="110"/>
      <c r="O7" s="110"/>
      <c r="P7" s="112" t="s">
        <v>48</v>
      </c>
      <c r="Q7" s="113"/>
      <c r="R7" s="114"/>
      <c r="S7" s="110"/>
      <c r="T7" s="111"/>
      <c r="U7" s="111"/>
    </row>
    <row r="8" spans="1:21" ht="39.75" customHeight="1">
      <c r="A8" s="108"/>
      <c r="B8" s="108"/>
      <c r="C8" s="108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5"/>
      <c r="Q8" s="116"/>
      <c r="R8" s="117"/>
      <c r="S8" s="111"/>
      <c r="T8" s="111"/>
      <c r="U8" s="111"/>
    </row>
    <row r="9" spans="1:21" ht="22.5">
      <c r="A9" s="109"/>
      <c r="B9" s="109"/>
      <c r="C9" s="109"/>
      <c r="D9" s="18" t="s">
        <v>32</v>
      </c>
      <c r="E9" s="18" t="s">
        <v>33</v>
      </c>
      <c r="F9" s="19" t="s">
        <v>34</v>
      </c>
      <c r="G9" s="18" t="s">
        <v>32</v>
      </c>
      <c r="H9" s="20" t="s">
        <v>33</v>
      </c>
      <c r="I9" s="19" t="s">
        <v>34</v>
      </c>
      <c r="J9" s="18" t="s">
        <v>32</v>
      </c>
      <c r="K9" s="20" t="s">
        <v>35</v>
      </c>
      <c r="L9" s="19" t="s">
        <v>34</v>
      </c>
      <c r="M9" s="18" t="s">
        <v>32</v>
      </c>
      <c r="N9" s="20" t="s">
        <v>33</v>
      </c>
      <c r="O9" s="19" t="s">
        <v>34</v>
      </c>
      <c r="P9" s="18" t="s">
        <v>32</v>
      </c>
      <c r="Q9" s="20" t="s">
        <v>33</v>
      </c>
      <c r="R9" s="19" t="s">
        <v>34</v>
      </c>
      <c r="S9" s="17" t="s">
        <v>32</v>
      </c>
      <c r="T9" s="17" t="s">
        <v>33</v>
      </c>
      <c r="U9" s="21" t="s">
        <v>34</v>
      </c>
    </row>
    <row r="10" spans="1:21" ht="12.75">
      <c r="A10" s="124">
        <v>1</v>
      </c>
      <c r="B10" s="124"/>
      <c r="C10" s="124"/>
      <c r="D10" s="22">
        <v>2</v>
      </c>
      <c r="E10" s="22">
        <v>3</v>
      </c>
      <c r="F10" s="23">
        <v>4</v>
      </c>
      <c r="G10" s="22">
        <v>5</v>
      </c>
      <c r="H10" s="22">
        <v>6</v>
      </c>
      <c r="I10" s="23">
        <v>7</v>
      </c>
      <c r="J10" s="22">
        <v>8</v>
      </c>
      <c r="K10" s="22">
        <v>9</v>
      </c>
      <c r="L10" s="23">
        <v>10</v>
      </c>
      <c r="M10" s="22">
        <v>11</v>
      </c>
      <c r="N10" s="22">
        <v>12</v>
      </c>
      <c r="O10" s="23">
        <v>13</v>
      </c>
      <c r="P10" s="23">
        <v>14</v>
      </c>
      <c r="Q10" s="23">
        <v>15</v>
      </c>
      <c r="R10" s="23">
        <v>16</v>
      </c>
      <c r="S10" s="22">
        <v>17</v>
      </c>
      <c r="T10" s="22">
        <v>18</v>
      </c>
      <c r="U10" s="23">
        <v>19</v>
      </c>
    </row>
    <row r="11" spans="1:22" ht="12.75">
      <c r="A11" s="120" t="s">
        <v>36</v>
      </c>
      <c r="B11" s="121"/>
      <c r="C11" s="122"/>
      <c r="D11" s="31">
        <f>G11+J11+M11</f>
        <v>2614640</v>
      </c>
      <c r="E11" s="73">
        <f aca="true" t="shared" si="0" ref="E11:E19">H11+K11+N11</f>
        <v>126821.86</v>
      </c>
      <c r="F11" s="32">
        <f aca="true" t="shared" si="1" ref="F11:F19">E11/D11*100</f>
        <v>4.850452069883426</v>
      </c>
      <c r="G11" s="31">
        <v>694400</v>
      </c>
      <c r="H11" s="73">
        <v>4736.86</v>
      </c>
      <c r="I11" s="32">
        <f aca="true" t="shared" si="2" ref="I11:I19">H11/G11*100</f>
        <v>0.6821514976958525</v>
      </c>
      <c r="J11" s="31">
        <v>13000</v>
      </c>
      <c r="K11" s="35">
        <v>0</v>
      </c>
      <c r="L11" s="32">
        <f>K11/J11*100</f>
        <v>0</v>
      </c>
      <c r="M11" s="31">
        <v>1907240</v>
      </c>
      <c r="N11" s="35">
        <v>122085</v>
      </c>
      <c r="O11" s="32">
        <f aca="true" t="shared" si="3" ref="O11:O19">N11/M11*100</f>
        <v>6.401134623854365</v>
      </c>
      <c r="P11" s="31">
        <v>1408700</v>
      </c>
      <c r="Q11" s="31">
        <v>122085</v>
      </c>
      <c r="R11" s="32">
        <f aca="true" t="shared" si="4" ref="R11:R19">Q11/P11*100</f>
        <v>8.66650102931781</v>
      </c>
      <c r="S11" s="39">
        <v>2614640</v>
      </c>
      <c r="T11" s="37">
        <v>23700</v>
      </c>
      <c r="U11" s="36">
        <f>T11/S11*100</f>
        <v>0.9064345378331242</v>
      </c>
      <c r="V11" s="68"/>
    </row>
    <row r="12" spans="1:22" ht="12.75">
      <c r="A12" s="120" t="s">
        <v>37</v>
      </c>
      <c r="B12" s="121"/>
      <c r="C12" s="122"/>
      <c r="D12" s="31">
        <f aca="true" t="shared" si="5" ref="D12:D21">G12+J12+M12</f>
        <v>3935800</v>
      </c>
      <c r="E12" s="73">
        <f t="shared" si="0"/>
        <v>207792.92</v>
      </c>
      <c r="F12" s="32">
        <f t="shared" si="1"/>
        <v>5.279559936988668</v>
      </c>
      <c r="G12" s="31">
        <v>634600</v>
      </c>
      <c r="H12" s="73">
        <v>5365.92</v>
      </c>
      <c r="I12" s="32">
        <f t="shared" si="2"/>
        <v>0.8455594075007878</v>
      </c>
      <c r="J12" s="31">
        <v>45000</v>
      </c>
      <c r="K12" s="35">
        <v>3670</v>
      </c>
      <c r="L12" s="32">
        <f aca="true" t="shared" si="6" ref="L12:L19">K12/J12*100</f>
        <v>8.155555555555557</v>
      </c>
      <c r="M12" s="31">
        <v>3256200</v>
      </c>
      <c r="N12" s="35">
        <v>198757</v>
      </c>
      <c r="O12" s="32">
        <f t="shared" si="3"/>
        <v>6.10395553098704</v>
      </c>
      <c r="P12" s="31">
        <v>2293400</v>
      </c>
      <c r="Q12" s="31">
        <v>198757</v>
      </c>
      <c r="R12" s="32">
        <f t="shared" si="4"/>
        <v>8.666477718670968</v>
      </c>
      <c r="S12" s="39">
        <v>3935800</v>
      </c>
      <c r="T12" s="37">
        <v>32000</v>
      </c>
      <c r="U12" s="36">
        <f aca="true" t="shared" si="7" ref="U12:U22">T12/S12*100</f>
        <v>0.8130494435692871</v>
      </c>
      <c r="V12" s="68"/>
    </row>
    <row r="13" spans="1:22" ht="12.75">
      <c r="A13" s="120" t="s">
        <v>38</v>
      </c>
      <c r="B13" s="121"/>
      <c r="C13" s="122"/>
      <c r="D13" s="31">
        <f t="shared" si="5"/>
        <v>6199271</v>
      </c>
      <c r="E13" s="73">
        <f t="shared" si="0"/>
        <v>373250.3</v>
      </c>
      <c r="F13" s="32">
        <f t="shared" si="1"/>
        <v>6.020874067289524</v>
      </c>
      <c r="G13" s="31">
        <v>1099300</v>
      </c>
      <c r="H13" s="73">
        <v>145469.3</v>
      </c>
      <c r="I13" s="32">
        <f t="shared" si="2"/>
        <v>13.232902756299461</v>
      </c>
      <c r="J13" s="31">
        <v>50000</v>
      </c>
      <c r="K13" s="35">
        <v>0</v>
      </c>
      <c r="L13" s="32">
        <f t="shared" si="6"/>
        <v>0</v>
      </c>
      <c r="M13" s="31">
        <v>5049971</v>
      </c>
      <c r="N13" s="35">
        <v>227781</v>
      </c>
      <c r="O13" s="32">
        <f t="shared" si="3"/>
        <v>4.510540753600367</v>
      </c>
      <c r="P13" s="31">
        <v>2628300</v>
      </c>
      <c r="Q13" s="31">
        <v>227781</v>
      </c>
      <c r="R13" s="32">
        <f t="shared" si="4"/>
        <v>8.66647642963132</v>
      </c>
      <c r="S13" s="39">
        <v>6199271</v>
      </c>
      <c r="T13" s="37">
        <v>32300</v>
      </c>
      <c r="U13" s="36">
        <f t="shared" si="7"/>
        <v>0.5210290048620233</v>
      </c>
      <c r="V13" s="68"/>
    </row>
    <row r="14" spans="1:22" ht="12.75">
      <c r="A14" s="120" t="s">
        <v>39</v>
      </c>
      <c r="B14" s="121"/>
      <c r="C14" s="122"/>
      <c r="D14" s="31">
        <f t="shared" si="5"/>
        <v>5294730</v>
      </c>
      <c r="E14" s="73">
        <f t="shared" si="0"/>
        <v>298942.96</v>
      </c>
      <c r="F14" s="32">
        <f t="shared" si="1"/>
        <v>5.6460472960849755</v>
      </c>
      <c r="G14" s="31">
        <v>1200000</v>
      </c>
      <c r="H14" s="73">
        <v>31772.96</v>
      </c>
      <c r="I14" s="32">
        <f t="shared" si="2"/>
        <v>2.6477466666666665</v>
      </c>
      <c r="J14" s="31">
        <v>35000</v>
      </c>
      <c r="K14" s="35">
        <v>0</v>
      </c>
      <c r="L14" s="32">
        <f t="shared" si="6"/>
        <v>0</v>
      </c>
      <c r="M14" s="31">
        <v>4059730</v>
      </c>
      <c r="N14" s="35">
        <v>267170</v>
      </c>
      <c r="O14" s="32">
        <f t="shared" si="3"/>
        <v>6.580979523268788</v>
      </c>
      <c r="P14" s="31">
        <v>3082800</v>
      </c>
      <c r="Q14" s="31">
        <v>267170</v>
      </c>
      <c r="R14" s="32">
        <f t="shared" si="4"/>
        <v>8.666472038406644</v>
      </c>
      <c r="S14" s="39">
        <v>5294730</v>
      </c>
      <c r="T14" s="37">
        <v>65000</v>
      </c>
      <c r="U14" s="36">
        <f t="shared" si="7"/>
        <v>1.227635781239081</v>
      </c>
      <c r="V14" s="68"/>
    </row>
    <row r="15" spans="1:22" ht="12.75">
      <c r="A15" s="120" t="s">
        <v>40</v>
      </c>
      <c r="B15" s="121"/>
      <c r="C15" s="122"/>
      <c r="D15" s="31">
        <f t="shared" si="5"/>
        <v>3219478</v>
      </c>
      <c r="E15" s="73">
        <f t="shared" si="0"/>
        <v>-100353.70000000001</v>
      </c>
      <c r="F15" s="32">
        <f t="shared" si="1"/>
        <v>-3.117079849590524</v>
      </c>
      <c r="G15" s="31">
        <v>463700</v>
      </c>
      <c r="H15" s="73">
        <v>-278518.7</v>
      </c>
      <c r="I15" s="32">
        <f t="shared" si="2"/>
        <v>-60.064416648695286</v>
      </c>
      <c r="J15" s="31">
        <v>32000</v>
      </c>
      <c r="K15" s="35">
        <v>0</v>
      </c>
      <c r="L15" s="32">
        <f t="shared" si="6"/>
        <v>0</v>
      </c>
      <c r="M15" s="31">
        <v>2723778</v>
      </c>
      <c r="N15" s="35">
        <v>178165</v>
      </c>
      <c r="O15" s="32">
        <v>0</v>
      </c>
      <c r="P15" s="31">
        <v>2055800</v>
      </c>
      <c r="Q15" s="31">
        <v>178165</v>
      </c>
      <c r="R15" s="32">
        <f>Q15/P15*100</f>
        <v>8.66645588092227</v>
      </c>
      <c r="S15" s="39">
        <v>3219478</v>
      </c>
      <c r="T15" s="37">
        <v>39500</v>
      </c>
      <c r="U15" s="36">
        <f t="shared" si="7"/>
        <v>1.2269069706331275</v>
      </c>
      <c r="V15" s="68"/>
    </row>
    <row r="16" spans="1:22" ht="12.75">
      <c r="A16" s="120" t="s">
        <v>41</v>
      </c>
      <c r="B16" s="121"/>
      <c r="C16" s="122"/>
      <c r="D16" s="31">
        <f t="shared" si="5"/>
        <v>5504022</v>
      </c>
      <c r="E16" s="73">
        <f t="shared" si="0"/>
        <v>242121.41</v>
      </c>
      <c r="F16" s="32">
        <f t="shared" si="1"/>
        <v>4.398990592697485</v>
      </c>
      <c r="G16" s="31">
        <v>1176900</v>
      </c>
      <c r="H16" s="73">
        <v>40158.41</v>
      </c>
      <c r="I16" s="32">
        <f t="shared" si="2"/>
        <v>3.4122193899226785</v>
      </c>
      <c r="J16" s="31">
        <v>48000</v>
      </c>
      <c r="K16" s="35">
        <v>0</v>
      </c>
      <c r="L16" s="32">
        <f t="shared" si="6"/>
        <v>0</v>
      </c>
      <c r="M16" s="31">
        <v>4279122</v>
      </c>
      <c r="N16" s="35">
        <v>201963</v>
      </c>
      <c r="O16" s="32">
        <f t="shared" si="3"/>
        <v>4.719729888514513</v>
      </c>
      <c r="P16" s="31">
        <v>2330400</v>
      </c>
      <c r="Q16" s="31">
        <v>201963</v>
      </c>
      <c r="R16" s="32">
        <f t="shared" si="4"/>
        <v>8.66645211122554</v>
      </c>
      <c r="S16" s="39">
        <v>5504022</v>
      </c>
      <c r="T16" s="37">
        <v>32500</v>
      </c>
      <c r="U16" s="36">
        <f t="shared" si="7"/>
        <v>0.5904772909701306</v>
      </c>
      <c r="V16" s="68"/>
    </row>
    <row r="17" spans="1:22" ht="12.75">
      <c r="A17" s="120" t="s">
        <v>42</v>
      </c>
      <c r="B17" s="121"/>
      <c r="C17" s="122"/>
      <c r="D17" s="31">
        <f t="shared" si="5"/>
        <v>2543638</v>
      </c>
      <c r="E17" s="73">
        <f t="shared" si="0"/>
        <v>154153.33000000002</v>
      </c>
      <c r="F17" s="32">
        <f t="shared" si="1"/>
        <v>6.060348603063801</v>
      </c>
      <c r="G17" s="31">
        <v>565400</v>
      </c>
      <c r="H17" s="73">
        <v>27701.33</v>
      </c>
      <c r="I17" s="32">
        <f t="shared" si="2"/>
        <v>4.89942164839052</v>
      </c>
      <c r="J17" s="31">
        <v>31000</v>
      </c>
      <c r="K17" s="35">
        <v>0</v>
      </c>
      <c r="L17" s="32">
        <f t="shared" si="6"/>
        <v>0</v>
      </c>
      <c r="M17" s="31">
        <v>1947238</v>
      </c>
      <c r="N17" s="35">
        <v>126452</v>
      </c>
      <c r="O17" s="32">
        <f t="shared" si="3"/>
        <v>6.4939159979417</v>
      </c>
      <c r="P17" s="31">
        <v>1459100</v>
      </c>
      <c r="Q17" s="31">
        <v>126452</v>
      </c>
      <c r="R17" s="32">
        <f t="shared" si="4"/>
        <v>8.666438215338221</v>
      </c>
      <c r="S17" s="39">
        <v>2543638</v>
      </c>
      <c r="T17" s="37">
        <v>43000</v>
      </c>
      <c r="U17" s="36">
        <f t="shared" si="7"/>
        <v>1.690492121913574</v>
      </c>
      <c r="V17" s="68"/>
    </row>
    <row r="18" spans="1:22" ht="12.75">
      <c r="A18" s="120" t="s">
        <v>43</v>
      </c>
      <c r="B18" s="121"/>
      <c r="C18" s="122"/>
      <c r="D18" s="31">
        <f t="shared" si="5"/>
        <v>10325459</v>
      </c>
      <c r="E18" s="73">
        <f t="shared" si="0"/>
        <v>446047.87</v>
      </c>
      <c r="F18" s="32">
        <f t="shared" si="1"/>
        <v>4.319884181419925</v>
      </c>
      <c r="G18" s="31">
        <v>4444300</v>
      </c>
      <c r="H18" s="73">
        <v>170297.87</v>
      </c>
      <c r="I18" s="32">
        <f>H18/G18*100</f>
        <v>3.8318266093648043</v>
      </c>
      <c r="J18" s="31">
        <v>48000</v>
      </c>
      <c r="K18" s="35">
        <v>0</v>
      </c>
      <c r="L18" s="32">
        <f t="shared" si="6"/>
        <v>0</v>
      </c>
      <c r="M18" s="31">
        <v>5833159</v>
      </c>
      <c r="N18" s="35">
        <v>275750</v>
      </c>
      <c r="O18" s="32">
        <f t="shared" si="3"/>
        <v>4.727284135405875</v>
      </c>
      <c r="P18" s="31">
        <v>3181800</v>
      </c>
      <c r="Q18" s="31">
        <v>275750</v>
      </c>
      <c r="R18" s="32">
        <f t="shared" si="4"/>
        <v>8.666478094160537</v>
      </c>
      <c r="S18" s="39">
        <v>10325459</v>
      </c>
      <c r="T18" s="37">
        <v>50000</v>
      </c>
      <c r="U18" s="36">
        <f t="shared" si="7"/>
        <v>0.4842399742229377</v>
      </c>
      <c r="V18" s="68"/>
    </row>
    <row r="19" spans="1:22" ht="12.75">
      <c r="A19" s="120" t="s">
        <v>44</v>
      </c>
      <c r="B19" s="121"/>
      <c r="C19" s="122"/>
      <c r="D19" s="31">
        <f>G19+J19+M19</f>
        <v>7459262</v>
      </c>
      <c r="E19" s="73">
        <f t="shared" si="0"/>
        <v>418862.44</v>
      </c>
      <c r="F19" s="32">
        <f t="shared" si="1"/>
        <v>5.615333527633163</v>
      </c>
      <c r="G19" s="31">
        <v>1592800</v>
      </c>
      <c r="H19" s="73">
        <v>73468.44</v>
      </c>
      <c r="I19" s="32">
        <f t="shared" si="2"/>
        <v>4.612533902561527</v>
      </c>
      <c r="J19" s="31">
        <v>37000</v>
      </c>
      <c r="K19" s="35">
        <v>0</v>
      </c>
      <c r="L19" s="32">
        <f t="shared" si="6"/>
        <v>0</v>
      </c>
      <c r="M19" s="31">
        <v>5829462</v>
      </c>
      <c r="N19" s="35">
        <v>345394</v>
      </c>
      <c r="O19" s="32">
        <f t="shared" si="3"/>
        <v>5.924972150088636</v>
      </c>
      <c r="P19" s="31">
        <v>3985400</v>
      </c>
      <c r="Q19" s="31">
        <v>345394</v>
      </c>
      <c r="R19" s="32">
        <f t="shared" si="4"/>
        <v>8.66648266171526</v>
      </c>
      <c r="S19" s="39">
        <v>7459262</v>
      </c>
      <c r="T19" s="37">
        <v>82000</v>
      </c>
      <c r="U19" s="36">
        <f t="shared" si="7"/>
        <v>1.0993044620231869</v>
      </c>
      <c r="V19" s="68"/>
    </row>
    <row r="20" spans="1:22" ht="12.75">
      <c r="A20" s="120" t="s">
        <v>67</v>
      </c>
      <c r="B20" s="121"/>
      <c r="C20" s="122"/>
      <c r="D20" s="32">
        <f>D11+D12+D13+D14+D15+D16+D17+D18+D19</f>
        <v>47096300</v>
      </c>
      <c r="E20" s="73">
        <f>H20+K20+N20</f>
        <v>2167639.39</v>
      </c>
      <c r="F20" s="32">
        <f>E20/D20*100</f>
        <v>4.602568333393494</v>
      </c>
      <c r="G20" s="32">
        <f>SUM(G11:G19)</f>
        <v>11871400</v>
      </c>
      <c r="H20" s="73">
        <f>H11+H12+H13+H14+H15+H16+H17+H18+H19</f>
        <v>220452.38999999996</v>
      </c>
      <c r="I20" s="32">
        <f>H20/G20*100</f>
        <v>1.8570041444143062</v>
      </c>
      <c r="J20" s="32">
        <f>SUM(J11:J19)</f>
        <v>339000</v>
      </c>
      <c r="K20" s="35">
        <f>K11+K12+K13+K14+K15+K16+K17+K18+K19</f>
        <v>3670</v>
      </c>
      <c r="L20" s="32">
        <f>K20/J20*100</f>
        <v>1.0825958702064895</v>
      </c>
      <c r="M20" s="32">
        <f>SUM(M11:M19)</f>
        <v>34885900</v>
      </c>
      <c r="N20" s="35">
        <f>N11+N12+N13+N14+N15+N16+N17+N18+N19</f>
        <v>1943517</v>
      </c>
      <c r="O20" s="32">
        <f>N20/M20*100</f>
        <v>5.5710673939901225</v>
      </c>
      <c r="P20" s="32">
        <f>SUM(P11:P19)</f>
        <v>22425700</v>
      </c>
      <c r="Q20" s="38">
        <f>Q11+Q12+Q13+Q14+Q15+Q16+Q17+Q18+Q19</f>
        <v>1943517</v>
      </c>
      <c r="R20" s="32">
        <f>Q20/P20*100</f>
        <v>8.666471949593546</v>
      </c>
      <c r="S20" s="36">
        <f>S11+S12+S13+S14+S15+S16+S17+S18+S19</f>
        <v>47096300</v>
      </c>
      <c r="T20" s="37">
        <f>SUM(T11:T19)</f>
        <v>400000</v>
      </c>
      <c r="U20" s="36">
        <f t="shared" si="7"/>
        <v>0.8493236199022003</v>
      </c>
      <c r="V20" s="68"/>
    </row>
    <row r="21" spans="1:22" ht="12.75">
      <c r="A21" s="120" t="s">
        <v>45</v>
      </c>
      <c r="B21" s="121"/>
      <c r="C21" s="122"/>
      <c r="D21" s="31">
        <f t="shared" si="5"/>
        <v>292159100</v>
      </c>
      <c r="E21" s="73">
        <f>H21+K21+N21</f>
        <v>24919337.13</v>
      </c>
      <c r="F21" s="32">
        <f>E21/D21*100</f>
        <v>8.529372225612688</v>
      </c>
      <c r="G21" s="31">
        <v>32891100</v>
      </c>
      <c r="H21" s="73">
        <v>2666858.03</v>
      </c>
      <c r="I21" s="32">
        <f>H21/G21*100</f>
        <v>8.10814484769436</v>
      </c>
      <c r="J21" s="31">
        <v>11052000</v>
      </c>
      <c r="K21" s="73">
        <v>553879.1</v>
      </c>
      <c r="L21" s="32">
        <f>K21/J21*100</f>
        <v>5.0115734708650015</v>
      </c>
      <c r="M21" s="31">
        <v>248216000</v>
      </c>
      <c r="N21" s="35">
        <v>21698600</v>
      </c>
      <c r="O21" s="32">
        <f>N21/M21*100</f>
        <v>8.741821639217456</v>
      </c>
      <c r="P21" s="31">
        <v>62100300</v>
      </c>
      <c r="Q21" s="31">
        <v>4885200</v>
      </c>
      <c r="R21" s="32">
        <f>Q21/P21*100</f>
        <v>7.866628663629645</v>
      </c>
      <c r="S21" s="33">
        <v>292382389</v>
      </c>
      <c r="T21" s="76">
        <v>5975004.12</v>
      </c>
      <c r="U21" s="36">
        <f t="shared" si="7"/>
        <v>2.0435581433052725</v>
      </c>
      <c r="V21" s="68"/>
    </row>
    <row r="22" spans="1:21" ht="26.25" customHeight="1">
      <c r="A22" s="126" t="s">
        <v>46</v>
      </c>
      <c r="B22" s="127"/>
      <c r="C22" s="128"/>
      <c r="D22" s="32">
        <f>D20+D21-M20</f>
        <v>304369500</v>
      </c>
      <c r="E22" s="73">
        <f>E20+E21-N20</f>
        <v>25143459.52</v>
      </c>
      <c r="F22" s="32">
        <f>E22/D22*100</f>
        <v>8.26083412431272</v>
      </c>
      <c r="G22" s="32">
        <f>G20+G21</f>
        <v>44762500</v>
      </c>
      <c r="H22" s="73">
        <f>H20+H21</f>
        <v>2887310.42</v>
      </c>
      <c r="I22" s="32">
        <f>H22/G22*100</f>
        <v>6.450288567439262</v>
      </c>
      <c r="J22" s="32">
        <f>J20+J21</f>
        <v>11391000</v>
      </c>
      <c r="K22" s="35">
        <f>K20+K21</f>
        <v>557549.1</v>
      </c>
      <c r="L22" s="32">
        <f>K22/J22*100</f>
        <v>4.894645772978667</v>
      </c>
      <c r="M22" s="32">
        <f>M21</f>
        <v>248216000</v>
      </c>
      <c r="N22" s="35">
        <f>N21</f>
        <v>21698600</v>
      </c>
      <c r="O22" s="32">
        <f>N22/M22*100</f>
        <v>8.741821639217456</v>
      </c>
      <c r="P22" s="32">
        <f>P21</f>
        <v>62100300</v>
      </c>
      <c r="Q22" s="35">
        <f>Q21</f>
        <v>4885200</v>
      </c>
      <c r="R22" s="32">
        <f>Q22/P22*100</f>
        <v>7.866628663629645</v>
      </c>
      <c r="S22" s="33">
        <f>S20+S21-M20</f>
        <v>304592789</v>
      </c>
      <c r="T22" s="76">
        <f>T20+T21-N20</f>
        <v>4431487.12</v>
      </c>
      <c r="U22" s="36">
        <f t="shared" si="7"/>
        <v>1.4548890453214243</v>
      </c>
    </row>
    <row r="23" spans="1:21" ht="12.75">
      <c r="A23" s="5"/>
      <c r="B23" s="5"/>
      <c r="C23" s="5"/>
      <c r="D23" s="24"/>
      <c r="E23" s="25"/>
      <c r="F23" s="24"/>
      <c r="G23" s="26"/>
      <c r="H23" s="15"/>
      <c r="I23" s="45"/>
      <c r="J23" s="13"/>
      <c r="K23" s="14"/>
      <c r="L23" s="13"/>
      <c r="M23" s="13"/>
      <c r="N23" s="14"/>
      <c r="O23" s="13"/>
      <c r="P23" s="13"/>
      <c r="Q23" s="13"/>
      <c r="R23" s="13"/>
      <c r="S23" s="5"/>
      <c r="T23" s="5"/>
      <c r="U23" s="5"/>
    </row>
    <row r="24" spans="1:21" ht="12.75">
      <c r="A24" s="27"/>
      <c r="B24" s="27"/>
      <c r="C24" s="27"/>
      <c r="D24" s="28"/>
      <c r="E24" s="28"/>
      <c r="F24" s="29"/>
      <c r="G24" s="29"/>
      <c r="H24" s="30"/>
      <c r="I24" s="45"/>
      <c r="J24" s="29"/>
      <c r="K24" s="28"/>
      <c r="L24" s="29"/>
      <c r="M24" s="29"/>
      <c r="N24" s="28"/>
      <c r="O24" s="29"/>
      <c r="P24" s="29"/>
      <c r="Q24" s="29"/>
      <c r="R24" s="29"/>
      <c r="S24" s="5"/>
      <c r="T24" s="5"/>
      <c r="U24" s="5"/>
    </row>
    <row r="25" spans="1:9" ht="12.75">
      <c r="A25" s="40" t="s">
        <v>52</v>
      </c>
      <c r="B25" s="41"/>
      <c r="C25" s="41"/>
      <c r="D25" s="41"/>
      <c r="E25" s="41"/>
      <c r="F25" s="42"/>
      <c r="G25" s="43">
        <v>22437100</v>
      </c>
      <c r="H25" s="43">
        <v>864908.11</v>
      </c>
      <c r="I25" s="34">
        <f aca="true" t="shared" si="8" ref="I25:I37">H25/G25*100</f>
        <v>3.8548123866275055</v>
      </c>
    </row>
    <row r="26" spans="1:9" ht="12.75">
      <c r="A26" s="40" t="s">
        <v>53</v>
      </c>
      <c r="B26" s="41"/>
      <c r="C26" s="41"/>
      <c r="D26" s="41"/>
      <c r="E26" s="41"/>
      <c r="F26" s="42"/>
      <c r="G26" s="43">
        <v>6215600</v>
      </c>
      <c r="H26" s="74">
        <v>1217849.53</v>
      </c>
      <c r="I26" s="34">
        <f t="shared" si="8"/>
        <v>19.593434744835577</v>
      </c>
    </row>
    <row r="27" spans="1:9" ht="12.75">
      <c r="A27" s="43" t="s">
        <v>14</v>
      </c>
      <c r="B27" s="40"/>
      <c r="C27" s="41"/>
      <c r="D27" s="41"/>
      <c r="E27" s="41"/>
      <c r="F27" s="42"/>
      <c r="G27" s="43">
        <v>344600</v>
      </c>
      <c r="H27" s="74">
        <v>570.36</v>
      </c>
      <c r="I27" s="34">
        <f t="shared" si="8"/>
        <v>0.16551363900174115</v>
      </c>
    </row>
    <row r="28" spans="1:9" ht="12.75">
      <c r="A28" s="97" t="s">
        <v>54</v>
      </c>
      <c r="B28" s="98"/>
      <c r="C28" s="98"/>
      <c r="D28" s="98"/>
      <c r="E28" s="98"/>
      <c r="F28" s="99"/>
      <c r="G28" s="43">
        <v>407300</v>
      </c>
      <c r="H28" s="74">
        <v>60312</v>
      </c>
      <c r="I28" s="34">
        <f t="shared" si="8"/>
        <v>14.80775840903511</v>
      </c>
    </row>
    <row r="29" spans="1:9" ht="12.75">
      <c r="A29" s="97" t="s">
        <v>55</v>
      </c>
      <c r="B29" s="98"/>
      <c r="C29" s="98"/>
      <c r="D29" s="98"/>
      <c r="E29" s="98"/>
      <c r="F29" s="99"/>
      <c r="G29" s="43">
        <v>1137200</v>
      </c>
      <c r="H29" s="43">
        <v>62061.22</v>
      </c>
      <c r="I29" s="34">
        <f t="shared" si="8"/>
        <v>5.457370735138937</v>
      </c>
    </row>
    <row r="30" spans="1:9" ht="12.75">
      <c r="A30" s="97" t="s">
        <v>63</v>
      </c>
      <c r="B30" s="101"/>
      <c r="C30" s="101"/>
      <c r="D30" s="101"/>
      <c r="E30" s="101"/>
      <c r="F30" s="102"/>
      <c r="G30" s="43">
        <v>0</v>
      </c>
      <c r="H30" s="74">
        <v>1652.39</v>
      </c>
      <c r="I30" s="34">
        <v>0</v>
      </c>
    </row>
    <row r="31" spans="1:9" ht="12.75">
      <c r="A31" s="97" t="s">
        <v>56</v>
      </c>
      <c r="B31" s="98"/>
      <c r="C31" s="98"/>
      <c r="D31" s="98"/>
      <c r="E31" s="98"/>
      <c r="F31" s="99"/>
      <c r="G31" s="43">
        <v>503000</v>
      </c>
      <c r="H31" s="43">
        <v>35290.48</v>
      </c>
      <c r="I31" s="34">
        <f t="shared" si="8"/>
        <v>7.016</v>
      </c>
    </row>
    <row r="32" spans="1:9" ht="12.75">
      <c r="A32" s="97" t="s">
        <v>57</v>
      </c>
      <c r="B32" s="98"/>
      <c r="C32" s="98"/>
      <c r="D32" s="98"/>
      <c r="E32" s="98"/>
      <c r="F32" s="99"/>
      <c r="G32" s="43">
        <v>175100</v>
      </c>
      <c r="H32" s="43">
        <v>7704.54</v>
      </c>
      <c r="I32" s="34">
        <f t="shared" si="8"/>
        <v>4.400079954311821</v>
      </c>
    </row>
    <row r="33" spans="1:9" ht="12.75">
      <c r="A33" s="97" t="s">
        <v>58</v>
      </c>
      <c r="B33" s="98"/>
      <c r="C33" s="98"/>
      <c r="D33" s="98"/>
      <c r="E33" s="98"/>
      <c r="F33" s="99"/>
      <c r="G33" s="43">
        <v>100000</v>
      </c>
      <c r="H33" s="43">
        <v>0</v>
      </c>
      <c r="I33" s="34">
        <f t="shared" si="8"/>
        <v>0</v>
      </c>
    </row>
    <row r="34" spans="1:9" ht="12.75">
      <c r="A34" s="97" t="s">
        <v>59</v>
      </c>
      <c r="B34" s="98"/>
      <c r="C34" s="98"/>
      <c r="D34" s="98"/>
      <c r="E34" s="98"/>
      <c r="F34" s="99"/>
      <c r="G34" s="43">
        <v>150000</v>
      </c>
      <c r="H34" s="43">
        <v>300</v>
      </c>
      <c r="I34" s="34">
        <f t="shared" si="8"/>
        <v>0.2</v>
      </c>
    </row>
    <row r="35" spans="1:9" ht="12.75">
      <c r="A35" s="97" t="s">
        <v>60</v>
      </c>
      <c r="B35" s="98"/>
      <c r="C35" s="98"/>
      <c r="D35" s="98"/>
      <c r="E35" s="98"/>
      <c r="F35" s="99"/>
      <c r="G35" s="43">
        <v>1348100</v>
      </c>
      <c r="H35" s="74">
        <v>62610</v>
      </c>
      <c r="I35" s="34">
        <f t="shared" si="8"/>
        <v>4.644314220013352</v>
      </c>
    </row>
    <row r="36" spans="1:9" ht="12.75">
      <c r="A36" s="100" t="s">
        <v>61</v>
      </c>
      <c r="B36" s="100"/>
      <c r="C36" s="100"/>
      <c r="D36" s="100"/>
      <c r="E36" s="100"/>
      <c r="F36" s="100"/>
      <c r="G36" s="43">
        <v>73100</v>
      </c>
      <c r="H36" s="74">
        <v>353599.4</v>
      </c>
      <c r="I36" s="34">
        <f t="shared" si="8"/>
        <v>483.72010943912454</v>
      </c>
    </row>
    <row r="37" spans="1:9" ht="12.75">
      <c r="A37" s="103" t="s">
        <v>62</v>
      </c>
      <c r="B37" s="104"/>
      <c r="C37" s="104"/>
      <c r="D37" s="104"/>
      <c r="E37" s="104"/>
      <c r="F37" s="105"/>
      <c r="G37" s="44">
        <f>G25+G26+G27+G28+G29+G31+G32+G33+G34+G35+G36+G30</f>
        <v>32891100</v>
      </c>
      <c r="H37" s="75">
        <f>H25+H26+H27+H28+H29+H30+H31+H32+H33+H34+H35+H36</f>
        <v>2666858.0300000003</v>
      </c>
      <c r="I37" s="34">
        <f t="shared" si="8"/>
        <v>8.108144847694362</v>
      </c>
    </row>
  </sheetData>
  <mergeCells count="34">
    <mergeCell ref="A17:C17"/>
    <mergeCell ref="A13:C13"/>
    <mergeCell ref="B3:U3"/>
    <mergeCell ref="A22:C22"/>
    <mergeCell ref="A18:C18"/>
    <mergeCell ref="A19:C19"/>
    <mergeCell ref="A20:C20"/>
    <mergeCell ref="A21:C21"/>
    <mergeCell ref="A14:C14"/>
    <mergeCell ref="A15:C15"/>
    <mergeCell ref="A16:C16"/>
    <mergeCell ref="P6:R6"/>
    <mergeCell ref="A10:C10"/>
    <mergeCell ref="A11:C11"/>
    <mergeCell ref="A12:C12"/>
    <mergeCell ref="A37:F37"/>
    <mergeCell ref="T5:U5"/>
    <mergeCell ref="A6:C9"/>
    <mergeCell ref="D6:F8"/>
    <mergeCell ref="S6:U8"/>
    <mergeCell ref="M7:O8"/>
    <mergeCell ref="J7:L8"/>
    <mergeCell ref="G7:I8"/>
    <mergeCell ref="P7:R8"/>
    <mergeCell ref="G6:O6"/>
    <mergeCell ref="A28:F28"/>
    <mergeCell ref="A29:F29"/>
    <mergeCell ref="A31:F31"/>
    <mergeCell ref="A32:F32"/>
    <mergeCell ref="A30:F30"/>
    <mergeCell ref="A33:F33"/>
    <mergeCell ref="A34:F34"/>
    <mergeCell ref="A35:F35"/>
    <mergeCell ref="A36:F36"/>
  </mergeCells>
  <printOptions/>
  <pageMargins left="0.5905511811023623" right="0.1968503937007874" top="0.984251968503937" bottom="0.984251968503937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ЧР в Яльчикском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 Наталия Владимировна</dc:creator>
  <cp:keywords/>
  <dc:description/>
  <cp:lastModifiedBy>Роза</cp:lastModifiedBy>
  <cp:lastPrinted>2009-02-24T11:37:32Z</cp:lastPrinted>
  <dcterms:created xsi:type="dcterms:W3CDTF">2006-06-07T06:53:09Z</dcterms:created>
  <dcterms:modified xsi:type="dcterms:W3CDTF">2009-03-18T05:10:55Z</dcterms:modified>
  <cp:category/>
  <cp:version/>
  <cp:contentType/>
  <cp:contentStatus/>
</cp:coreProperties>
</file>