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<sst xmlns="http://schemas.openxmlformats.org/spreadsheetml/2006/main" count="118" uniqueCount="71">
  <si>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</si>
  <si>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</si>
  <si>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</si>
  <si>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</si>
  <si>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</si>
  <si>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</si>
  <si>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</si>
  <si>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</si>
  <si>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</si>
  <si>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</si>
  <si>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</si>
  <si>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</si>
  <si>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</si>
  <si>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</si>
  <si>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</si>
  <si>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</si>
  <si>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</si>
  <si>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</si>
  <si>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</si>
  <si>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</si>
  <si>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</si>
  <si>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</si>
  <si>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</si>
  <si>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</si>
  <si>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</si>
  <si>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</si>
  <si>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</si>
  <si>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</si>
  <si>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</si>
  <si>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</si>
  <si>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</si>
  <si>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</si>
  <si>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</si>
  <si>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</si>
  <si>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</si>
  <si>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</si>
  <si>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</si>
  <si>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</si>
  <si>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</si>
  <si>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</si>
  <si>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</si>
  <si>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</si>
  <si>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</si>
  <si>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</si>
  <si>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</si>
  <si>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</si>
  <si>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</si>
  <si>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</si>
  <si>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</si>
  <si>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</si>
  <si>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</si>
  <si>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</si>
  <si>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</si>
  <si>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</si>
  <si>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</si>
  <si>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</si>
  <si>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</si>
  <si>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</si>
  <si>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</si>
  <si>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</si>
  <si>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</si>
  <si>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</si>
  <si>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</si>
  <si>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</si>
  <si>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</si>
  <si>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</si>
  <si>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</si>
  <si>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</si>
  <si>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</si>
  <si>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>Исполнение собственных доходов бюджетов сельских поселений Яльчикского района по состоянию на 01.07.2009 года</t>
  </si>
  <si>
    <t>Сведения об исполнении консолидированного бюджета Яльчикского района по состоянию на 01.07.2009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</si>
</sst>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0" fillId="0" borderId="0" xfId="0" applyNumberFormat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workbookViewId="0" topLeftCell="A1">
      <pane xSplit="5" topLeftCell="Y1" activePane="topRight" state="frozen"/>
      <selection pane="topLeft" activeCell="A4" sqref="A4"/>
      <selection pane="topRight" activeCell="AK15" sqref="AK15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2.2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5.125" style="0" customWidth="1"/>
    <col min="16" max="16" width="8.1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7.7539062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6.625" style="0" customWidth="1"/>
    <col min="35" max="35" width="9.375" style="0" bestFit="1" customWidth="1"/>
    <col min="36" max="36" width="5.625" style="0" customWidth="1"/>
    <col min="37" max="37" width="7.75390625" style="0" customWidth="1"/>
    <col min="38" max="38" width="7.00390625" style="0" customWidth="1"/>
    <col min="39" max="39" width="5.875" style="0" customWidth="1"/>
    <col min="40" max="40" width="8.125" style="0" customWidth="1"/>
    <col min="41" max="41" width="9.37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91" t="s">
        <v>69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"/>
      <c r="AC3" s="5"/>
      <c r="AD3" s="5"/>
      <c r="AM3" s="5"/>
    </row>
    <row r="6" spans="1:36" ht="12.75">
      <c r="A6" s="100" t="s">
        <v>3</v>
      </c>
      <c r="B6" s="100"/>
      <c r="C6" s="100"/>
      <c r="D6" s="100" t="s">
        <v>1</v>
      </c>
      <c r="E6" s="100"/>
      <c r="F6" s="85"/>
      <c r="G6" s="85" t="s">
        <v>24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87"/>
      <c r="AG6" s="87"/>
      <c r="AH6" s="87"/>
      <c r="AI6" s="87"/>
      <c r="AJ6" s="87"/>
    </row>
    <row r="7" spans="1:42" ht="104.25" customHeight="1">
      <c r="A7" s="100"/>
      <c r="B7" s="100"/>
      <c r="C7" s="100"/>
      <c r="D7" s="100"/>
      <c r="E7" s="100"/>
      <c r="F7" s="100"/>
      <c r="G7" s="85" t="s">
        <v>2</v>
      </c>
      <c r="H7" s="86"/>
      <c r="I7" s="94"/>
      <c r="J7" s="85" t="s">
        <v>14</v>
      </c>
      <c r="K7" s="86"/>
      <c r="L7" s="94"/>
      <c r="M7" s="95" t="s">
        <v>15</v>
      </c>
      <c r="N7" s="96"/>
      <c r="O7" s="97"/>
      <c r="P7" s="85" t="s">
        <v>16</v>
      </c>
      <c r="Q7" s="86"/>
      <c r="R7" s="94"/>
      <c r="S7" s="95" t="s">
        <v>48</v>
      </c>
      <c r="T7" s="96"/>
      <c r="U7" s="97"/>
      <c r="V7" s="95" t="s">
        <v>64</v>
      </c>
      <c r="W7" s="96"/>
      <c r="X7" s="97"/>
      <c r="Y7" s="85" t="s">
        <v>61</v>
      </c>
      <c r="Z7" s="86"/>
      <c r="AA7" s="94"/>
      <c r="AB7" s="95" t="s">
        <v>62</v>
      </c>
      <c r="AC7" s="96"/>
      <c r="AD7" s="97"/>
      <c r="AE7" s="88" t="s">
        <v>47</v>
      </c>
      <c r="AF7" s="89"/>
      <c r="AG7" s="90"/>
      <c r="AH7" s="88" t="s">
        <v>46</v>
      </c>
      <c r="AI7" s="89"/>
      <c r="AJ7" s="90"/>
      <c r="AK7" s="95" t="s">
        <v>17</v>
      </c>
      <c r="AL7" s="96"/>
      <c r="AM7" s="97"/>
      <c r="AN7" s="95" t="s">
        <v>18</v>
      </c>
      <c r="AO7" s="96"/>
      <c r="AP7" s="97"/>
    </row>
    <row r="8" spans="1:42" ht="38.25">
      <c r="A8" s="100"/>
      <c r="B8" s="100"/>
      <c r="C8" s="100"/>
      <c r="D8" s="58" t="s">
        <v>23</v>
      </c>
      <c r="E8" s="59" t="s">
        <v>0</v>
      </c>
      <c r="F8" s="60" t="s">
        <v>25</v>
      </c>
      <c r="G8" s="58" t="s">
        <v>20</v>
      </c>
      <c r="H8" s="59" t="s">
        <v>0</v>
      </c>
      <c r="I8" s="60" t="s">
        <v>25</v>
      </c>
      <c r="J8" s="58" t="s">
        <v>22</v>
      </c>
      <c r="K8" s="59" t="s">
        <v>0</v>
      </c>
      <c r="L8" s="60" t="s">
        <v>25</v>
      </c>
      <c r="M8" s="58" t="s">
        <v>21</v>
      </c>
      <c r="N8" s="59" t="s">
        <v>0</v>
      </c>
      <c r="O8" s="60" t="s">
        <v>25</v>
      </c>
      <c r="P8" s="58" t="s">
        <v>21</v>
      </c>
      <c r="Q8" s="59" t="s">
        <v>0</v>
      </c>
      <c r="R8" s="60" t="s">
        <v>25</v>
      </c>
      <c r="S8" s="58" t="s">
        <v>19</v>
      </c>
      <c r="T8" s="59" t="s">
        <v>0</v>
      </c>
      <c r="U8" s="60" t="s">
        <v>25</v>
      </c>
      <c r="V8" s="58" t="s">
        <v>19</v>
      </c>
      <c r="W8" s="59" t="s">
        <v>0</v>
      </c>
      <c r="X8" s="60" t="s">
        <v>25</v>
      </c>
      <c r="Y8" s="58" t="s">
        <v>21</v>
      </c>
      <c r="Z8" s="59" t="s">
        <v>0</v>
      </c>
      <c r="AA8" s="60" t="s">
        <v>25</v>
      </c>
      <c r="AB8" s="58" t="s">
        <v>21</v>
      </c>
      <c r="AC8" s="59" t="s">
        <v>0</v>
      </c>
      <c r="AD8" s="60" t="s">
        <v>25</v>
      </c>
      <c r="AE8" s="58" t="s">
        <v>19</v>
      </c>
      <c r="AF8" s="59" t="s">
        <v>0</v>
      </c>
      <c r="AG8" s="60" t="s">
        <v>25</v>
      </c>
      <c r="AH8" s="58" t="s">
        <v>19</v>
      </c>
      <c r="AI8" s="59" t="s">
        <v>0</v>
      </c>
      <c r="AJ8" s="60" t="s">
        <v>25</v>
      </c>
      <c r="AK8" s="58" t="s">
        <v>19</v>
      </c>
      <c r="AL8" s="59" t="s">
        <v>0</v>
      </c>
      <c r="AM8" s="60" t="s">
        <v>25</v>
      </c>
      <c r="AN8" s="58" t="s">
        <v>19</v>
      </c>
      <c r="AO8" s="59" t="s">
        <v>0</v>
      </c>
      <c r="AP8" s="60" t="s">
        <v>25</v>
      </c>
    </row>
    <row r="9" spans="1:42" s="40" customFormat="1" ht="27.75" customHeight="1">
      <c r="A9" s="103" t="s">
        <v>5</v>
      </c>
      <c r="B9" s="103"/>
      <c r="C9" s="104"/>
      <c r="D9" s="61">
        <f>G9+J9+M9+P9+S9+Y9+AB9+AE9+AK9+AN9</f>
        <v>707400</v>
      </c>
      <c r="E9" s="62">
        <f>H9+K9+N9+Q9+T9+Z9+AC9+AF9+AI9+AL9+AO9</f>
        <v>263990.6</v>
      </c>
      <c r="F9" s="63">
        <f>E9/D9*100</f>
        <v>37.31843370087645</v>
      </c>
      <c r="G9" s="64">
        <v>160500</v>
      </c>
      <c r="H9" s="65">
        <v>55871.82</v>
      </c>
      <c r="I9" s="66">
        <f aca="true" t="shared" si="0" ref="I9:I18">H9/G9*100</f>
        <v>34.81110280373832</v>
      </c>
      <c r="J9" s="67">
        <v>20000</v>
      </c>
      <c r="K9" s="68">
        <v>18541.38</v>
      </c>
      <c r="L9" s="66">
        <f>K9/J9*100</f>
        <v>92.7069</v>
      </c>
      <c r="M9" s="67">
        <v>55200</v>
      </c>
      <c r="N9" s="65">
        <v>1224.5</v>
      </c>
      <c r="O9" s="66">
        <f>N9/M9*100</f>
        <v>2.2182971014492754</v>
      </c>
      <c r="P9" s="67">
        <v>319600</v>
      </c>
      <c r="Q9" s="65">
        <v>119814.46</v>
      </c>
      <c r="R9" s="66">
        <f aca="true" t="shared" si="1" ref="R9:R18">Q9/P9*100</f>
        <v>37.48887984981227</v>
      </c>
      <c r="S9" s="67"/>
      <c r="T9" s="69">
        <v>3900</v>
      </c>
      <c r="U9" s="66">
        <v>0</v>
      </c>
      <c r="V9" s="66"/>
      <c r="W9" s="66"/>
      <c r="X9" s="66"/>
      <c r="Y9" s="67">
        <v>133900</v>
      </c>
      <c r="Z9" s="65">
        <v>49312.09</v>
      </c>
      <c r="AA9" s="66">
        <f>Z9/Y9*100</f>
        <v>36.82755041075429</v>
      </c>
      <c r="AB9" s="67">
        <v>5200</v>
      </c>
      <c r="AC9" s="65">
        <v>5830.36</v>
      </c>
      <c r="AD9" s="66">
        <f>SUM(AC9/AB9*100)</f>
        <v>112.12230769230769</v>
      </c>
      <c r="AE9" s="67"/>
      <c r="AF9" s="70">
        <v>0</v>
      </c>
      <c r="AG9" s="66">
        <v>0</v>
      </c>
      <c r="AH9" s="66"/>
      <c r="AI9" s="65">
        <v>2345.99</v>
      </c>
      <c r="AJ9" s="66">
        <v>0</v>
      </c>
      <c r="AK9" s="67">
        <v>5000</v>
      </c>
      <c r="AL9" s="69">
        <v>3150</v>
      </c>
      <c r="AM9" s="66">
        <f>AL9/AK9*100</f>
        <v>63</v>
      </c>
      <c r="AN9" s="67">
        <v>8000</v>
      </c>
      <c r="AO9" s="69">
        <v>4000</v>
      </c>
      <c r="AP9" s="66">
        <f>AO9/AN9*100</f>
        <v>50</v>
      </c>
    </row>
    <row r="10" spans="1:42" s="41" customFormat="1" ht="24.75" customHeight="1">
      <c r="A10" s="92" t="s">
        <v>6</v>
      </c>
      <c r="B10" s="92"/>
      <c r="C10" s="93"/>
      <c r="D10" s="61">
        <f aca="true" t="shared" si="2" ref="D10:D15">G10+J10+M10+P10+Y10+AK10+AN10+AB10</f>
        <v>724600</v>
      </c>
      <c r="E10" s="62">
        <f>H10+K10+N10+Q10+T10+Z10+AF10+AI10+AL10+AO10</f>
        <v>131833.13</v>
      </c>
      <c r="F10" s="63">
        <f aca="true" t="shared" si="3" ref="F10:F18">E10/D10*100</f>
        <v>18.193918023737236</v>
      </c>
      <c r="G10" s="64">
        <v>207900</v>
      </c>
      <c r="H10" s="65">
        <v>49776.64</v>
      </c>
      <c r="I10" s="66">
        <f t="shared" si="0"/>
        <v>23.942587782587783</v>
      </c>
      <c r="J10" s="67">
        <v>10000</v>
      </c>
      <c r="K10" s="65">
        <v>3074.13</v>
      </c>
      <c r="L10" s="66">
        <f aca="true" t="shared" si="4" ref="L10:L18">K10/J10*100</f>
        <v>30.7413</v>
      </c>
      <c r="M10" s="67">
        <v>93800</v>
      </c>
      <c r="N10" s="65">
        <v>2129.33</v>
      </c>
      <c r="O10" s="66">
        <f aca="true" t="shared" si="5" ref="O10:O18">N10/M10*100</f>
        <v>2.2700746268656715</v>
      </c>
      <c r="P10" s="67">
        <v>270100</v>
      </c>
      <c r="Q10" s="68">
        <v>5163.81</v>
      </c>
      <c r="R10" s="66">
        <f t="shared" si="1"/>
        <v>1.9118141429100333</v>
      </c>
      <c r="S10" s="67"/>
      <c r="T10" s="69">
        <v>2690</v>
      </c>
      <c r="U10" s="66">
        <v>0</v>
      </c>
      <c r="V10" s="66"/>
      <c r="W10" s="66"/>
      <c r="X10" s="66"/>
      <c r="Y10" s="67">
        <v>52800</v>
      </c>
      <c r="Z10" s="65">
        <v>15664.22</v>
      </c>
      <c r="AA10" s="66">
        <f aca="true" t="shared" si="6" ref="AA10:AA18">Z10/Y10*100</f>
        <v>29.667083333333334</v>
      </c>
      <c r="AB10" s="67"/>
      <c r="AC10" s="65">
        <v>0</v>
      </c>
      <c r="AD10" s="66"/>
      <c r="AE10" s="67"/>
      <c r="AF10" s="70">
        <v>0</v>
      </c>
      <c r="AG10" s="66">
        <v>0</v>
      </c>
      <c r="AH10" s="66"/>
      <c r="AI10" s="65">
        <v>0</v>
      </c>
      <c r="AJ10" s="66">
        <v>0</v>
      </c>
      <c r="AK10" s="67">
        <v>25000</v>
      </c>
      <c r="AL10" s="69">
        <v>13105</v>
      </c>
      <c r="AM10" s="66">
        <f>AL10/AK10*100</f>
        <v>52.42</v>
      </c>
      <c r="AN10" s="67">
        <v>65000</v>
      </c>
      <c r="AO10" s="69">
        <v>40230</v>
      </c>
      <c r="AP10" s="66">
        <f aca="true" t="shared" si="7" ref="AP10:AP18">AO10/AN10*100</f>
        <v>61.89230769230769</v>
      </c>
    </row>
    <row r="11" spans="1:42" s="41" customFormat="1" ht="24.75" customHeight="1">
      <c r="A11" s="92" t="s">
        <v>7</v>
      </c>
      <c r="B11" s="92"/>
      <c r="C11" s="93"/>
      <c r="D11" s="61">
        <f>G11+J11+M11+P11+S11+Y11+AB11+AE11+AH11+AK11+AN11</f>
        <v>1149300</v>
      </c>
      <c r="E11" s="62">
        <f>H11+K11+N11+Q11+T11+Z11+AC11+AF11+AI11+AL11+AO11</f>
        <v>533661.6200000001</v>
      </c>
      <c r="F11" s="63">
        <f t="shared" si="3"/>
        <v>46.43362220482034</v>
      </c>
      <c r="G11" s="72">
        <v>170700</v>
      </c>
      <c r="H11" s="65">
        <v>115301.32</v>
      </c>
      <c r="I11" s="66">
        <f t="shared" si="0"/>
        <v>67.54617457527827</v>
      </c>
      <c r="J11" s="67">
        <v>16300</v>
      </c>
      <c r="K11" s="65">
        <v>12596.05</v>
      </c>
      <c r="L11" s="66">
        <f t="shared" si="4"/>
        <v>77.27638036809815</v>
      </c>
      <c r="M11" s="67">
        <v>94800</v>
      </c>
      <c r="N11" s="65">
        <v>3359.81</v>
      </c>
      <c r="O11" s="66">
        <f t="shared" si="5"/>
        <v>3.5441033755274263</v>
      </c>
      <c r="P11" s="67">
        <v>618400</v>
      </c>
      <c r="Q11" s="65">
        <v>101912.38</v>
      </c>
      <c r="R11" s="66">
        <f t="shared" si="1"/>
        <v>16.480009702457956</v>
      </c>
      <c r="S11" s="67"/>
      <c r="T11" s="69">
        <v>167800</v>
      </c>
      <c r="U11" s="66">
        <v>0</v>
      </c>
      <c r="V11" s="66"/>
      <c r="W11" s="66"/>
      <c r="X11" s="66"/>
      <c r="Y11" s="67">
        <v>194100</v>
      </c>
      <c r="Z11" s="65">
        <v>60864.66</v>
      </c>
      <c r="AA11" s="66">
        <f t="shared" si="6"/>
        <v>31.357372488408036</v>
      </c>
      <c r="AB11" s="67">
        <v>5000</v>
      </c>
      <c r="AC11" s="65">
        <v>2541</v>
      </c>
      <c r="AD11" s="66">
        <f aca="true" t="shared" si="8" ref="AD11:AD18">SUM(AC11/AB11*100)</f>
        <v>50.82</v>
      </c>
      <c r="AE11" s="67"/>
      <c r="AF11" s="70">
        <v>30894.83</v>
      </c>
      <c r="AG11" s="66">
        <v>0</v>
      </c>
      <c r="AH11" s="67"/>
      <c r="AI11" s="65">
        <v>7291.57</v>
      </c>
      <c r="AJ11" s="66">
        <v>0</v>
      </c>
      <c r="AK11" s="67">
        <v>20000</v>
      </c>
      <c r="AL11" s="69">
        <v>7600</v>
      </c>
      <c r="AM11" s="66">
        <f aca="true" t="shared" si="9" ref="AM11:AM18">AL11/AK11*100</f>
        <v>38</v>
      </c>
      <c r="AN11" s="67">
        <v>30000</v>
      </c>
      <c r="AO11" s="69">
        <v>23500</v>
      </c>
      <c r="AP11" s="66">
        <f t="shared" si="7"/>
        <v>78.33333333333333</v>
      </c>
    </row>
    <row r="12" spans="1:42" s="42" customFormat="1" ht="24.75" customHeight="1">
      <c r="A12" s="101" t="s">
        <v>8</v>
      </c>
      <c r="B12" s="101"/>
      <c r="C12" s="102"/>
      <c r="D12" s="61">
        <f t="shared" si="2"/>
        <v>1235000</v>
      </c>
      <c r="E12" s="62">
        <f>H12+K12+N12+Q12+T12+W12+Z12+AC12+AI12+AL12+AO12</f>
        <v>361448.89</v>
      </c>
      <c r="F12" s="63">
        <f t="shared" si="3"/>
        <v>29.267116599190285</v>
      </c>
      <c r="G12" s="67">
        <v>390600</v>
      </c>
      <c r="H12" s="73">
        <v>206679.31</v>
      </c>
      <c r="I12" s="66">
        <f t="shared" si="0"/>
        <v>52.91328981054787</v>
      </c>
      <c r="J12" s="67">
        <v>15000</v>
      </c>
      <c r="K12" s="68">
        <v>14634.22</v>
      </c>
      <c r="L12" s="66">
        <f t="shared" si="4"/>
        <v>97.56146666666666</v>
      </c>
      <c r="M12" s="67">
        <v>109300</v>
      </c>
      <c r="N12" s="68">
        <v>1168.88</v>
      </c>
      <c r="O12" s="66">
        <f t="shared" si="5"/>
        <v>1.069423604757548</v>
      </c>
      <c r="P12" s="67">
        <v>497000</v>
      </c>
      <c r="Q12" s="65">
        <v>72479.01</v>
      </c>
      <c r="R12" s="66">
        <f t="shared" si="1"/>
        <v>14.58330181086519</v>
      </c>
      <c r="S12" s="67"/>
      <c r="T12" s="69">
        <v>11800</v>
      </c>
      <c r="U12" s="66">
        <v>0</v>
      </c>
      <c r="V12" s="66"/>
      <c r="W12" s="65">
        <v>12299.15</v>
      </c>
      <c r="X12" s="66"/>
      <c r="Y12" s="67">
        <v>187100</v>
      </c>
      <c r="Z12" s="65">
        <v>30173.67</v>
      </c>
      <c r="AA12" s="66">
        <f t="shared" si="6"/>
        <v>16.127028327097808</v>
      </c>
      <c r="AB12" s="67">
        <v>1000</v>
      </c>
      <c r="AC12" s="65">
        <v>89.95</v>
      </c>
      <c r="AD12" s="66">
        <f>AC12/AB12*100</f>
        <v>8.995000000000001</v>
      </c>
      <c r="AE12" s="67"/>
      <c r="AF12" s="70">
        <v>0</v>
      </c>
      <c r="AG12" s="66">
        <v>0</v>
      </c>
      <c r="AH12" s="67"/>
      <c r="AI12" s="65">
        <v>1124.7</v>
      </c>
      <c r="AJ12" s="66">
        <v>0</v>
      </c>
      <c r="AK12" s="67">
        <v>15000</v>
      </c>
      <c r="AL12" s="69">
        <v>1000</v>
      </c>
      <c r="AM12" s="66">
        <f t="shared" si="9"/>
        <v>6.666666666666667</v>
      </c>
      <c r="AN12" s="67">
        <v>20000</v>
      </c>
      <c r="AO12" s="69">
        <v>10000</v>
      </c>
      <c r="AP12" s="66">
        <f t="shared" si="7"/>
        <v>50</v>
      </c>
    </row>
    <row r="13" spans="1:42" s="41" customFormat="1" ht="24.75" customHeight="1">
      <c r="A13" s="92" t="s">
        <v>9</v>
      </c>
      <c r="B13" s="92"/>
      <c r="C13" s="93"/>
      <c r="D13" s="61">
        <f t="shared" si="2"/>
        <v>495700</v>
      </c>
      <c r="E13" s="62">
        <f>H13+K13+N13+Q13+T13+Z13+AC13+AF13+AI13+AL13+AO13</f>
        <v>236097.71</v>
      </c>
      <c r="F13" s="63">
        <f t="shared" si="3"/>
        <v>47.629152713334676</v>
      </c>
      <c r="G13" s="74">
        <v>81000</v>
      </c>
      <c r="H13" s="65">
        <v>66613.95</v>
      </c>
      <c r="I13" s="66">
        <f t="shared" si="0"/>
        <v>82.23944444444444</v>
      </c>
      <c r="J13" s="67">
        <v>20000</v>
      </c>
      <c r="K13" s="65">
        <v>16574.76</v>
      </c>
      <c r="L13" s="66">
        <f t="shared" si="4"/>
        <v>82.8738</v>
      </c>
      <c r="M13" s="67">
        <v>62000</v>
      </c>
      <c r="N13" s="68">
        <v>1676.22</v>
      </c>
      <c r="O13" s="66">
        <f t="shared" si="5"/>
        <v>2.7035806451612903</v>
      </c>
      <c r="P13" s="67">
        <v>218500</v>
      </c>
      <c r="Q13" s="68">
        <v>12415.99</v>
      </c>
      <c r="R13" s="66">
        <f t="shared" si="1"/>
        <v>5.68237528604119</v>
      </c>
      <c r="S13" s="67"/>
      <c r="T13" s="75">
        <v>5600</v>
      </c>
      <c r="U13" s="66">
        <v>0</v>
      </c>
      <c r="V13" s="66"/>
      <c r="W13" s="66"/>
      <c r="X13" s="66"/>
      <c r="Y13" s="67">
        <v>82200</v>
      </c>
      <c r="Z13" s="65">
        <v>97300.55</v>
      </c>
      <c r="AA13" s="66">
        <f t="shared" si="6"/>
        <v>118.37049878345498</v>
      </c>
      <c r="AB13" s="67"/>
      <c r="AC13" s="65">
        <v>0</v>
      </c>
      <c r="AD13" s="66"/>
      <c r="AE13" s="67"/>
      <c r="AF13" s="70">
        <v>0</v>
      </c>
      <c r="AG13" s="66">
        <v>0</v>
      </c>
      <c r="AH13" s="67"/>
      <c r="AI13" s="65">
        <v>14916.24</v>
      </c>
      <c r="AJ13" s="66">
        <v>0</v>
      </c>
      <c r="AK13" s="67">
        <v>12000</v>
      </c>
      <c r="AL13" s="69">
        <v>1000</v>
      </c>
      <c r="AM13" s="66">
        <v>0</v>
      </c>
      <c r="AN13" s="67">
        <v>20000</v>
      </c>
      <c r="AO13" s="69">
        <v>20000</v>
      </c>
      <c r="AP13" s="66">
        <f t="shared" si="7"/>
        <v>100</v>
      </c>
    </row>
    <row r="14" spans="1:42" s="41" customFormat="1" ht="24.75" customHeight="1">
      <c r="A14" s="92" t="s">
        <v>10</v>
      </c>
      <c r="B14" s="92"/>
      <c r="C14" s="93"/>
      <c r="D14" s="61">
        <f>G14+J14+M14+P14+S14+Y14+AB14+AE14+AH14+AK14+AN14</f>
        <v>1231900</v>
      </c>
      <c r="E14" s="62">
        <f>K14+H14+N14+Q14+T14+W14+Z14+AC14+AI14+AL14+AO14</f>
        <v>397757.4</v>
      </c>
      <c r="F14" s="63">
        <f t="shared" si="3"/>
        <v>32.288124036041886</v>
      </c>
      <c r="G14" s="64">
        <v>348000</v>
      </c>
      <c r="H14" s="65">
        <v>153198.79</v>
      </c>
      <c r="I14" s="66">
        <f t="shared" si="0"/>
        <v>44.0226408045977</v>
      </c>
      <c r="J14" s="67">
        <v>90000</v>
      </c>
      <c r="K14" s="65">
        <v>42672.94</v>
      </c>
      <c r="L14" s="66">
        <f t="shared" si="4"/>
        <v>47.41437777777778</v>
      </c>
      <c r="M14" s="67">
        <v>111300</v>
      </c>
      <c r="N14" s="68">
        <v>1658.61</v>
      </c>
      <c r="O14" s="66">
        <f t="shared" si="5"/>
        <v>1.4902156334231804</v>
      </c>
      <c r="P14" s="67">
        <v>583200</v>
      </c>
      <c r="Q14" s="65">
        <v>119840.99</v>
      </c>
      <c r="R14" s="66">
        <f t="shared" si="1"/>
        <v>20.548866598079563</v>
      </c>
      <c r="S14" s="67"/>
      <c r="T14" s="69">
        <v>9100</v>
      </c>
      <c r="U14" s="66">
        <v>0</v>
      </c>
      <c r="V14" s="66"/>
      <c r="W14" s="65">
        <v>-181.33</v>
      </c>
      <c r="X14" s="66"/>
      <c r="Y14" s="67">
        <v>37600</v>
      </c>
      <c r="Z14" s="65">
        <v>23361.43</v>
      </c>
      <c r="AA14" s="66">
        <f t="shared" si="6"/>
        <v>62.131462765957444</v>
      </c>
      <c r="AB14" s="67">
        <v>6800</v>
      </c>
      <c r="AC14" s="65">
        <v>5156.71</v>
      </c>
      <c r="AD14" s="66">
        <f t="shared" si="8"/>
        <v>75.8339705882353</v>
      </c>
      <c r="AE14" s="67"/>
      <c r="AF14" s="70">
        <v>0</v>
      </c>
      <c r="AG14" s="66">
        <v>0</v>
      </c>
      <c r="AH14" s="67"/>
      <c r="AI14" s="65">
        <v>8369.26</v>
      </c>
      <c r="AJ14" s="66">
        <v>0</v>
      </c>
      <c r="AK14" s="67">
        <v>25000</v>
      </c>
      <c r="AL14" s="69">
        <v>18880</v>
      </c>
      <c r="AM14" s="66">
        <f t="shared" si="9"/>
        <v>75.52</v>
      </c>
      <c r="AN14" s="67">
        <v>30000</v>
      </c>
      <c r="AO14" s="69">
        <v>15700</v>
      </c>
      <c r="AP14" s="66">
        <f t="shared" si="7"/>
        <v>52.33333333333333</v>
      </c>
    </row>
    <row r="15" spans="1:42" s="41" customFormat="1" ht="26.25" customHeight="1">
      <c r="A15" s="92" t="s">
        <v>11</v>
      </c>
      <c r="B15" s="92"/>
      <c r="C15" s="93"/>
      <c r="D15" s="61">
        <f t="shared" si="2"/>
        <v>596400</v>
      </c>
      <c r="E15" s="62">
        <f>H15+K15+N15+Q15+T15+W15+Z15+AC15+AF15+AI15+AL15+AO15</f>
        <v>259531.18000000005</v>
      </c>
      <c r="F15" s="63">
        <f t="shared" si="3"/>
        <v>43.516294433266275</v>
      </c>
      <c r="G15" s="64">
        <v>90000</v>
      </c>
      <c r="H15" s="65">
        <v>68675.66</v>
      </c>
      <c r="I15" s="66">
        <f t="shared" si="0"/>
        <v>76.3062888888889</v>
      </c>
      <c r="J15" s="67">
        <v>10000</v>
      </c>
      <c r="K15" s="65">
        <v>5437.8</v>
      </c>
      <c r="L15" s="66">
        <f t="shared" si="4"/>
        <v>54.37800000000001</v>
      </c>
      <c r="M15" s="67">
        <v>82500</v>
      </c>
      <c r="N15" s="68">
        <v>299.75</v>
      </c>
      <c r="O15" s="66">
        <f t="shared" si="5"/>
        <v>0.36333333333333334</v>
      </c>
      <c r="P15" s="67">
        <v>328100</v>
      </c>
      <c r="Q15" s="68">
        <v>98952.25</v>
      </c>
      <c r="R15" s="66">
        <f t="shared" si="1"/>
        <v>30.159174032307224</v>
      </c>
      <c r="S15" s="67"/>
      <c r="T15" s="69">
        <v>3800</v>
      </c>
      <c r="U15" s="66">
        <v>0</v>
      </c>
      <c r="V15" s="66"/>
      <c r="W15" s="65">
        <v>172.39</v>
      </c>
      <c r="X15" s="66"/>
      <c r="Y15" s="67">
        <v>48900</v>
      </c>
      <c r="Z15" s="65">
        <v>62793.35</v>
      </c>
      <c r="AA15" s="66">
        <f t="shared" si="6"/>
        <v>128.41175869120653</v>
      </c>
      <c r="AB15" s="67">
        <v>5900</v>
      </c>
      <c r="AC15" s="65">
        <v>4399.98</v>
      </c>
      <c r="AD15" s="66">
        <f t="shared" si="8"/>
        <v>74.57593220338983</v>
      </c>
      <c r="AE15" s="67"/>
      <c r="AF15" s="70">
        <v>0</v>
      </c>
      <c r="AG15" s="66">
        <v>0</v>
      </c>
      <c r="AH15" s="67"/>
      <c r="AI15" s="65">
        <v>0</v>
      </c>
      <c r="AJ15" s="66">
        <v>0</v>
      </c>
      <c r="AK15" s="67">
        <v>11000</v>
      </c>
      <c r="AL15" s="69">
        <v>5000</v>
      </c>
      <c r="AM15" s="66">
        <f t="shared" si="9"/>
        <v>45.45454545454545</v>
      </c>
      <c r="AN15" s="67">
        <v>20000</v>
      </c>
      <c r="AO15" s="69">
        <v>10000</v>
      </c>
      <c r="AP15" s="66">
        <f t="shared" si="7"/>
        <v>50</v>
      </c>
    </row>
    <row r="16" spans="1:42" s="41" customFormat="1" ht="24.75" customHeight="1">
      <c r="A16" s="92" t="s">
        <v>12</v>
      </c>
      <c r="B16" s="92"/>
      <c r="C16" s="93"/>
      <c r="D16" s="61">
        <f>P16+G16+J16+M16+Y16+AB16+AE16+AH16+AK16+AN16</f>
        <v>6011014</v>
      </c>
      <c r="E16" s="62">
        <f>H16+K16+N16+Q16+T16+Z16+AC16+AF16+AI16+AL16+AO16</f>
        <v>2580230.06</v>
      </c>
      <c r="F16" s="63">
        <f t="shared" si="3"/>
        <v>42.925038271413115</v>
      </c>
      <c r="G16" s="64">
        <v>2990500</v>
      </c>
      <c r="H16" s="65">
        <v>1777896.09</v>
      </c>
      <c r="I16" s="66">
        <f t="shared" si="0"/>
        <v>59.45146597558937</v>
      </c>
      <c r="J16" s="67">
        <v>70000</v>
      </c>
      <c r="K16" s="65">
        <v>4534.44</v>
      </c>
      <c r="L16" s="66">
        <f t="shared" si="4"/>
        <v>6.477771428571429</v>
      </c>
      <c r="M16" s="67">
        <v>278000</v>
      </c>
      <c r="N16" s="65">
        <v>7496.9</v>
      </c>
      <c r="O16" s="66">
        <f t="shared" si="5"/>
        <v>2.6967266187050356</v>
      </c>
      <c r="P16" s="67">
        <v>718800</v>
      </c>
      <c r="Q16" s="65">
        <v>569172.01</v>
      </c>
      <c r="R16" s="66">
        <f t="shared" si="1"/>
        <v>79.1836407902059</v>
      </c>
      <c r="S16" s="67"/>
      <c r="T16" s="69">
        <v>0</v>
      </c>
      <c r="U16" s="66">
        <v>0</v>
      </c>
      <c r="V16" s="66"/>
      <c r="W16" s="71"/>
      <c r="X16" s="66"/>
      <c r="Y16" s="67">
        <v>357000</v>
      </c>
      <c r="Z16" s="65">
        <v>43389.45</v>
      </c>
      <c r="AA16" s="66">
        <f t="shared" si="6"/>
        <v>12.153907563025209</v>
      </c>
      <c r="AB16" s="67">
        <v>30000</v>
      </c>
      <c r="AC16" s="65">
        <v>18643</v>
      </c>
      <c r="AD16" s="66">
        <f t="shared" si="8"/>
        <v>62.14333333333333</v>
      </c>
      <c r="AE16" s="67"/>
      <c r="AF16" s="70">
        <v>0</v>
      </c>
      <c r="AG16" s="66">
        <v>0</v>
      </c>
      <c r="AH16" s="67"/>
      <c r="AI16" s="65">
        <v>132798.17</v>
      </c>
      <c r="AJ16" s="66">
        <v>0</v>
      </c>
      <c r="AK16" s="67">
        <v>20000</v>
      </c>
      <c r="AL16" s="69">
        <v>12100</v>
      </c>
      <c r="AM16" s="66">
        <f t="shared" si="9"/>
        <v>60.5</v>
      </c>
      <c r="AN16" s="67">
        <v>1546714</v>
      </c>
      <c r="AO16" s="69">
        <v>14200</v>
      </c>
      <c r="AP16" s="66">
        <f t="shared" si="7"/>
        <v>0.9180753520043137</v>
      </c>
    </row>
    <row r="17" spans="1:42" s="41" customFormat="1" ht="27.75" customHeight="1">
      <c r="A17" s="92" t="s">
        <v>13</v>
      </c>
      <c r="B17" s="92"/>
      <c r="C17" s="93"/>
      <c r="D17" s="61">
        <f>G17+J17+M17+P17+S17+Y17+AE17+AH17+AK17+AN17+AB17</f>
        <v>1629800</v>
      </c>
      <c r="E17" s="62">
        <f>H17+K17+N17+Q17+T17+Z17+AF17+AI17+AL17+AO17</f>
        <v>655986.34</v>
      </c>
      <c r="F17" s="63">
        <f t="shared" si="3"/>
        <v>40.24949932507056</v>
      </c>
      <c r="G17" s="64">
        <v>486000</v>
      </c>
      <c r="H17" s="65">
        <v>299657.62</v>
      </c>
      <c r="I17" s="66">
        <f t="shared" si="0"/>
        <v>61.65794650205761</v>
      </c>
      <c r="J17" s="67">
        <v>93300</v>
      </c>
      <c r="K17" s="65">
        <v>8220.35</v>
      </c>
      <c r="L17" s="66">
        <f t="shared" si="4"/>
        <v>8.810664523043945</v>
      </c>
      <c r="M17" s="67">
        <v>173200</v>
      </c>
      <c r="N17" s="65">
        <v>5654.42</v>
      </c>
      <c r="O17" s="66">
        <f t="shared" si="5"/>
        <v>3.264676674364896</v>
      </c>
      <c r="P17" s="67">
        <v>717200</v>
      </c>
      <c r="Q17" s="65">
        <v>137263.9</v>
      </c>
      <c r="R17" s="66">
        <f t="shared" si="1"/>
        <v>19.138859453430005</v>
      </c>
      <c r="S17" s="67"/>
      <c r="T17" s="69">
        <v>15400</v>
      </c>
      <c r="U17" s="66">
        <v>0</v>
      </c>
      <c r="V17" s="66"/>
      <c r="W17" s="71"/>
      <c r="X17" s="66"/>
      <c r="Y17" s="67">
        <v>113100</v>
      </c>
      <c r="Z17" s="65">
        <v>176196.29</v>
      </c>
      <c r="AA17" s="66">
        <f t="shared" si="6"/>
        <v>155.78805481874446</v>
      </c>
      <c r="AB17" s="67">
        <v>10000</v>
      </c>
      <c r="AC17" s="65">
        <v>0</v>
      </c>
      <c r="AD17" s="66">
        <v>0</v>
      </c>
      <c r="AE17" s="67"/>
      <c r="AF17" s="70">
        <v>0</v>
      </c>
      <c r="AG17" s="66">
        <v>0</v>
      </c>
      <c r="AH17" s="67"/>
      <c r="AI17" s="65">
        <v>2593.76</v>
      </c>
      <c r="AJ17" s="66">
        <v>0</v>
      </c>
      <c r="AK17" s="67">
        <v>17000</v>
      </c>
      <c r="AL17" s="69">
        <v>1000</v>
      </c>
      <c r="AM17" s="66">
        <f t="shared" si="9"/>
        <v>5.88235294117647</v>
      </c>
      <c r="AN17" s="67">
        <v>20000</v>
      </c>
      <c r="AO17" s="69">
        <v>10000</v>
      </c>
      <c r="AP17" s="66">
        <f t="shared" si="7"/>
        <v>50</v>
      </c>
    </row>
    <row r="18" spans="1:42" s="43" customFormat="1" ht="24.75" customHeight="1">
      <c r="A18" s="98" t="s">
        <v>4</v>
      </c>
      <c r="B18" s="98"/>
      <c r="C18" s="99"/>
      <c r="D18" s="61">
        <f>D9+D10+D11+D12+D13+D14+D15+D16+D17</f>
        <v>13781114</v>
      </c>
      <c r="E18" s="62">
        <f>E9+E10+E11+E12+E13+E14+E15+E16+E17</f>
        <v>5420536.93</v>
      </c>
      <c r="F18" s="63">
        <f t="shared" si="3"/>
        <v>39.333082434409874</v>
      </c>
      <c r="G18" s="76">
        <f>G9+G10+G11+G12+G13+G14+G15+G16+G17</f>
        <v>4925200</v>
      </c>
      <c r="H18" s="77">
        <f>H9+H10+H11+H12+H13+H14+H15+H16+H17</f>
        <v>2793671.2</v>
      </c>
      <c r="I18" s="66">
        <f t="shared" si="0"/>
        <v>56.72198489401447</v>
      </c>
      <c r="J18" s="78">
        <f>J17+J16+J15+J14+J13+J12+J11+J10+J9</f>
        <v>344600</v>
      </c>
      <c r="K18" s="79">
        <f>K17+K16+K15+K14+K13+K11+K10+K12+K9</f>
        <v>126286.07</v>
      </c>
      <c r="L18" s="66">
        <f t="shared" si="4"/>
        <v>36.647147417295415</v>
      </c>
      <c r="M18" s="76">
        <f>SUM(M9:M17)</f>
        <v>1060100</v>
      </c>
      <c r="N18" s="80">
        <f>N9+N10+N11+N12+N13+N14+N15+N16+N17</f>
        <v>24668.42</v>
      </c>
      <c r="O18" s="66">
        <f t="shared" si="5"/>
        <v>2.3269899066125834</v>
      </c>
      <c r="P18" s="76">
        <f>SUM(P9:P17)</f>
        <v>4270900</v>
      </c>
      <c r="Q18" s="80">
        <f>SUM(Q9:Q17)</f>
        <v>1237014.7999999998</v>
      </c>
      <c r="R18" s="66">
        <f t="shared" si="1"/>
        <v>28.96379685780514</v>
      </c>
      <c r="S18" s="76"/>
      <c r="T18" s="76">
        <f>T9+T10+T11+T12+T13+T14+T15+T16+T17</f>
        <v>220090</v>
      </c>
      <c r="U18" s="66">
        <v>0</v>
      </c>
      <c r="V18" s="81"/>
      <c r="W18" s="82">
        <f>W12+W14+W15</f>
        <v>12290.21</v>
      </c>
      <c r="X18" s="81"/>
      <c r="Y18" s="76">
        <f>SUM(Y9:Y17)</f>
        <v>1206700</v>
      </c>
      <c r="Z18" s="80">
        <f>SUM(Z9:Z17)</f>
        <v>559055.71</v>
      </c>
      <c r="AA18" s="66">
        <f t="shared" si="6"/>
        <v>46.329303886632964</v>
      </c>
      <c r="AB18" s="83">
        <f>AB9+AB11+AB12+AB13+AB14+AB15+AB16+AB17</f>
        <v>63900</v>
      </c>
      <c r="AC18" s="84">
        <f>AC9+AC11+AC12+AC13+AC14+AC15+AC16+AC17</f>
        <v>36661</v>
      </c>
      <c r="AD18" s="66">
        <f t="shared" si="8"/>
        <v>57.37245696400626</v>
      </c>
      <c r="AE18" s="76"/>
      <c r="AF18" s="80">
        <f>SUM(AF9:AF17)</f>
        <v>30894.83</v>
      </c>
      <c r="AG18" s="66">
        <v>0</v>
      </c>
      <c r="AH18" s="76"/>
      <c r="AI18" s="80">
        <f>AI9+AI10+AI11+AI12+AI13+AI14+AI15+AI16+AI17</f>
        <v>169439.69000000003</v>
      </c>
      <c r="AJ18" s="66">
        <v>0</v>
      </c>
      <c r="AK18" s="76">
        <f>SUM(AK9:AK17)</f>
        <v>150000</v>
      </c>
      <c r="AL18" s="76">
        <f>SUM(AL9:AL17)</f>
        <v>62835</v>
      </c>
      <c r="AM18" s="66">
        <f t="shared" si="9"/>
        <v>41.89</v>
      </c>
      <c r="AN18" s="76">
        <f>SUM(AN9:AN17)</f>
        <v>1759714</v>
      </c>
      <c r="AO18" s="76">
        <f>SUM(AO9:AO17)</f>
        <v>147630</v>
      </c>
      <c r="AP18" s="66">
        <f t="shared" si="7"/>
        <v>8.389431464431151</v>
      </c>
    </row>
    <row r="19" spans="4:23" ht="12.75">
      <c r="D19" s="6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49"/>
    </row>
    <row r="20" spans="4:6" ht="12.75">
      <c r="D20" s="2"/>
      <c r="E20" s="2"/>
      <c r="F20" s="2"/>
    </row>
  </sheetData>
  <mergeCells count="26">
    <mergeCell ref="AK7:AM7"/>
    <mergeCell ref="AE7:AG7"/>
    <mergeCell ref="S7:U7"/>
    <mergeCell ref="AN7:AP7"/>
    <mergeCell ref="AB7:AD7"/>
    <mergeCell ref="V7:X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J11" sqref="J11:J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2.125" style="0" customWidth="1"/>
    <col min="5" max="5" width="11.00390625" style="0" customWidth="1"/>
    <col min="6" max="6" width="5.125" style="0" customWidth="1"/>
    <col min="7" max="7" width="8.25390625" style="0" customWidth="1"/>
    <col min="8" max="8" width="10.125" style="0" customWidth="1"/>
    <col min="9" max="9" width="5.25390625" style="0" customWidth="1"/>
    <col min="10" max="10" width="9.375" style="0" customWidth="1"/>
    <col min="12" max="12" width="4.875" style="0" customWidth="1"/>
    <col min="13" max="13" width="12.00390625" style="0" customWidth="1"/>
    <col min="14" max="14" width="11.125" style="0" customWidth="1"/>
    <col min="15" max="15" width="4.875" style="0" customWidth="1"/>
    <col min="16" max="16" width="8.00390625" style="0" customWidth="1"/>
    <col min="18" max="18" width="5.25390625" style="0" customWidth="1"/>
    <col min="19" max="19" width="11.625" style="0" customWidth="1"/>
    <col min="20" max="20" width="10.875" style="0" bestFit="1" customWidth="1"/>
    <col min="21" max="21" width="5.125" style="0" customWidth="1"/>
  </cols>
  <sheetData>
    <row r="1" spans="4:18" ht="12.75">
      <c r="D1" s="8"/>
      <c r="E1" s="7"/>
      <c r="F1" s="8"/>
      <c r="G1" s="8"/>
      <c r="H1" s="9"/>
      <c r="I1" s="8"/>
      <c r="J1" s="8"/>
      <c r="K1" s="7"/>
      <c r="L1" s="8"/>
      <c r="M1" s="8"/>
      <c r="N1" s="7"/>
      <c r="O1" s="8"/>
      <c r="P1" s="8"/>
      <c r="Q1" s="8"/>
      <c r="R1" s="8"/>
    </row>
    <row r="2" spans="4:18" ht="12.75">
      <c r="D2" s="8"/>
      <c r="E2" s="7"/>
      <c r="F2" s="8"/>
      <c r="G2" s="8"/>
      <c r="H2" s="9"/>
      <c r="I2" s="8"/>
      <c r="J2" s="8"/>
      <c r="K2" s="7"/>
      <c r="L2" s="8"/>
      <c r="M2" s="8"/>
      <c r="N2" s="7"/>
      <c r="O2" s="8"/>
      <c r="P2" s="8"/>
      <c r="Q2" s="8"/>
      <c r="R2" s="8"/>
    </row>
    <row r="3" spans="1:21" ht="12.75" customHeight="1">
      <c r="A3" s="3"/>
      <c r="B3" s="108" t="s">
        <v>70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2.75">
      <c r="A4" s="3"/>
      <c r="B4" s="3"/>
      <c r="C4" s="3"/>
      <c r="D4" s="10"/>
      <c r="E4" s="11"/>
      <c r="F4" s="10"/>
      <c r="G4" s="10"/>
      <c r="H4" s="12"/>
      <c r="I4" s="10"/>
      <c r="J4" s="10"/>
      <c r="K4" s="11"/>
      <c r="L4" s="10"/>
      <c r="M4" s="10"/>
      <c r="N4" s="11"/>
      <c r="O4" s="10"/>
      <c r="P4" s="10"/>
      <c r="Q4" s="10"/>
      <c r="R4" s="10"/>
      <c r="S4" s="3"/>
      <c r="T4" s="3"/>
      <c r="U4" s="3"/>
    </row>
    <row r="5" spans="1:21" ht="12.75">
      <c r="A5" s="3"/>
      <c r="B5" s="3"/>
      <c r="C5" s="3"/>
      <c r="D5" s="10"/>
      <c r="E5" s="11"/>
      <c r="F5" s="10"/>
      <c r="G5" s="10"/>
      <c r="H5" s="12"/>
      <c r="I5" s="10"/>
      <c r="J5" s="10"/>
      <c r="K5" s="11"/>
      <c r="L5" s="10"/>
      <c r="M5" s="10"/>
      <c r="N5" s="13"/>
      <c r="O5" s="10"/>
      <c r="P5" s="10"/>
      <c r="Q5" s="10"/>
      <c r="R5" s="10"/>
      <c r="S5" s="3"/>
      <c r="T5" s="119" t="s">
        <v>65</v>
      </c>
      <c r="U5" s="120"/>
    </row>
    <row r="6" spans="1:21" ht="22.5" customHeight="1">
      <c r="A6" s="121"/>
      <c r="B6" s="121"/>
      <c r="C6" s="121"/>
      <c r="D6" s="123" t="s">
        <v>26</v>
      </c>
      <c r="E6" s="123"/>
      <c r="F6" s="123"/>
      <c r="G6" s="112" t="s">
        <v>27</v>
      </c>
      <c r="H6" s="113"/>
      <c r="I6" s="113"/>
      <c r="J6" s="113"/>
      <c r="K6" s="113"/>
      <c r="L6" s="113"/>
      <c r="M6" s="113"/>
      <c r="N6" s="113"/>
      <c r="O6" s="113"/>
      <c r="P6" s="112"/>
      <c r="Q6" s="113"/>
      <c r="R6" s="114"/>
      <c r="S6" s="123" t="s">
        <v>28</v>
      </c>
      <c r="T6" s="124"/>
      <c r="U6" s="124"/>
    </row>
    <row r="7" spans="1:21" ht="12.75" customHeight="1">
      <c r="A7" s="121"/>
      <c r="B7" s="121"/>
      <c r="C7" s="121"/>
      <c r="D7" s="123"/>
      <c r="E7" s="123"/>
      <c r="F7" s="123"/>
      <c r="G7" s="123" t="s">
        <v>29</v>
      </c>
      <c r="H7" s="123"/>
      <c r="I7" s="123"/>
      <c r="J7" s="123" t="s">
        <v>44</v>
      </c>
      <c r="K7" s="123"/>
      <c r="L7" s="123"/>
      <c r="M7" s="123" t="s">
        <v>30</v>
      </c>
      <c r="N7" s="123"/>
      <c r="O7" s="123"/>
      <c r="P7" s="125" t="s">
        <v>45</v>
      </c>
      <c r="Q7" s="126"/>
      <c r="R7" s="127"/>
      <c r="S7" s="123"/>
      <c r="T7" s="124"/>
      <c r="U7" s="124"/>
    </row>
    <row r="8" spans="1:21" ht="30" customHeight="1">
      <c r="A8" s="121"/>
      <c r="B8" s="121"/>
      <c r="C8" s="12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8"/>
      <c r="Q8" s="129"/>
      <c r="R8" s="130"/>
      <c r="S8" s="124"/>
      <c r="T8" s="124"/>
      <c r="U8" s="124"/>
    </row>
    <row r="9" spans="1:21" ht="22.5">
      <c r="A9" s="122"/>
      <c r="B9" s="122"/>
      <c r="C9" s="122"/>
      <c r="D9" s="15" t="s">
        <v>31</v>
      </c>
      <c r="E9" s="15" t="s">
        <v>32</v>
      </c>
      <c r="F9" s="16" t="s">
        <v>33</v>
      </c>
      <c r="G9" s="15" t="s">
        <v>31</v>
      </c>
      <c r="H9" s="17" t="s">
        <v>32</v>
      </c>
      <c r="I9" s="16" t="s">
        <v>33</v>
      </c>
      <c r="J9" s="15" t="s">
        <v>31</v>
      </c>
      <c r="K9" s="17" t="s">
        <v>34</v>
      </c>
      <c r="L9" s="16" t="s">
        <v>33</v>
      </c>
      <c r="M9" s="15" t="s">
        <v>31</v>
      </c>
      <c r="N9" s="17" t="s">
        <v>32</v>
      </c>
      <c r="O9" s="16" t="s">
        <v>33</v>
      </c>
      <c r="P9" s="15" t="s">
        <v>31</v>
      </c>
      <c r="Q9" s="17" t="s">
        <v>32</v>
      </c>
      <c r="R9" s="16" t="s">
        <v>33</v>
      </c>
      <c r="S9" s="14" t="s">
        <v>31</v>
      </c>
      <c r="T9" s="14" t="s">
        <v>32</v>
      </c>
      <c r="U9" s="18" t="s">
        <v>33</v>
      </c>
    </row>
    <row r="10" spans="1:21" ht="12.75">
      <c r="A10" s="115">
        <v>1</v>
      </c>
      <c r="B10" s="115"/>
      <c r="C10" s="115"/>
      <c r="D10" s="19">
        <v>2</v>
      </c>
      <c r="E10" s="19">
        <v>3</v>
      </c>
      <c r="F10" s="20">
        <v>4</v>
      </c>
      <c r="G10" s="19">
        <v>5</v>
      </c>
      <c r="H10" s="19">
        <v>6</v>
      </c>
      <c r="I10" s="20">
        <v>7</v>
      </c>
      <c r="J10" s="19">
        <v>8</v>
      </c>
      <c r="K10" s="19">
        <v>9</v>
      </c>
      <c r="L10" s="20">
        <v>10</v>
      </c>
      <c r="M10" s="19">
        <v>11</v>
      </c>
      <c r="N10" s="19">
        <v>12</v>
      </c>
      <c r="O10" s="20">
        <v>13</v>
      </c>
      <c r="P10" s="20">
        <v>14</v>
      </c>
      <c r="Q10" s="20">
        <v>15</v>
      </c>
      <c r="R10" s="20">
        <v>16</v>
      </c>
      <c r="S10" s="19">
        <v>17</v>
      </c>
      <c r="T10" s="19">
        <v>18</v>
      </c>
      <c r="U10" s="20">
        <v>19</v>
      </c>
    </row>
    <row r="11" spans="1:22" ht="12.75" customHeight="1">
      <c r="A11" s="105" t="s">
        <v>67</v>
      </c>
      <c r="B11" s="106"/>
      <c r="C11" s="107"/>
      <c r="D11" s="55">
        <f>G11+J11+M11</f>
        <v>2730387.46</v>
      </c>
      <c r="E11" s="45">
        <f aca="true" t="shared" si="0" ref="E11:E19">H11+K11+N11</f>
        <v>954826.6</v>
      </c>
      <c r="F11" s="29">
        <f aca="true" t="shared" si="1" ref="F11:F19">E11/D11*100</f>
        <v>34.970370102710625</v>
      </c>
      <c r="G11" s="50">
        <v>694400</v>
      </c>
      <c r="H11" s="45">
        <v>256840.6</v>
      </c>
      <c r="I11" s="29">
        <f aca="true" t="shared" si="2" ref="I11:I19">H11/G11*100</f>
        <v>36.98741359447005</v>
      </c>
      <c r="J11" s="137">
        <v>13000</v>
      </c>
      <c r="K11" s="31">
        <v>7150</v>
      </c>
      <c r="L11" s="29">
        <f>K11/J11*100</f>
        <v>55.00000000000001</v>
      </c>
      <c r="M11" s="55">
        <v>2022987.46</v>
      </c>
      <c r="N11" s="31">
        <v>690836</v>
      </c>
      <c r="O11" s="29">
        <f aca="true" t="shared" si="3" ref="O11:O19">N11/M11*100</f>
        <v>34.14929719831284</v>
      </c>
      <c r="P11" s="50">
        <v>1408700</v>
      </c>
      <c r="Q11" s="28">
        <v>670541</v>
      </c>
      <c r="R11" s="29">
        <f aca="true" t="shared" si="4" ref="R11:R19">Q11/P11*100</f>
        <v>47.599985802512954</v>
      </c>
      <c r="S11" s="53">
        <v>2730387.46</v>
      </c>
      <c r="T11" s="48">
        <v>771330.24</v>
      </c>
      <c r="U11" s="32">
        <f>T11/S11*100</f>
        <v>28.249845536574504</v>
      </c>
      <c r="V11" s="44"/>
    </row>
    <row r="12" spans="1:22" ht="12.75" customHeight="1">
      <c r="A12" s="105" t="s">
        <v>68</v>
      </c>
      <c r="B12" s="106"/>
      <c r="C12" s="107"/>
      <c r="D12" s="55">
        <f aca="true" t="shared" si="5" ref="D12:D21">G12+J12+M12</f>
        <v>4020821.09</v>
      </c>
      <c r="E12" s="45">
        <f t="shared" si="0"/>
        <v>1274181.13</v>
      </c>
      <c r="F12" s="29">
        <f t="shared" si="1"/>
        <v>31.689575374765056</v>
      </c>
      <c r="G12" s="50">
        <v>634600</v>
      </c>
      <c r="H12" s="45">
        <v>78498.13</v>
      </c>
      <c r="I12" s="29">
        <f t="shared" si="2"/>
        <v>12.369702174598173</v>
      </c>
      <c r="J12" s="137">
        <v>90000</v>
      </c>
      <c r="K12" s="31">
        <v>53335</v>
      </c>
      <c r="L12" s="29">
        <f aca="true" t="shared" si="6" ref="L12:L19">K12/J12*100</f>
        <v>59.261111111111106</v>
      </c>
      <c r="M12" s="55">
        <v>3296221.09</v>
      </c>
      <c r="N12" s="31">
        <v>1142348</v>
      </c>
      <c r="O12" s="29">
        <f t="shared" si="3"/>
        <v>34.65629182052227</v>
      </c>
      <c r="P12" s="50">
        <v>2293400</v>
      </c>
      <c r="Q12" s="28">
        <v>1091657</v>
      </c>
      <c r="R12" s="29">
        <f t="shared" si="4"/>
        <v>47.59993895526293</v>
      </c>
      <c r="S12" s="53">
        <v>4020821.09</v>
      </c>
      <c r="T12" s="48">
        <v>858468.82</v>
      </c>
      <c r="U12" s="32">
        <f aca="true" t="shared" si="7" ref="U12:U22">T12/S12*100</f>
        <v>21.350584887625526</v>
      </c>
      <c r="V12" s="44"/>
    </row>
    <row r="13" spans="1:22" ht="12.75" customHeight="1">
      <c r="A13" s="105" t="s">
        <v>35</v>
      </c>
      <c r="B13" s="106"/>
      <c r="C13" s="107"/>
      <c r="D13" s="55">
        <f t="shared" si="5"/>
        <v>6356158.7</v>
      </c>
      <c r="E13" s="45">
        <f t="shared" si="0"/>
        <v>3335437.62</v>
      </c>
      <c r="F13" s="29">
        <f t="shared" si="1"/>
        <v>52.47568189258711</v>
      </c>
      <c r="G13" s="50">
        <v>1099300</v>
      </c>
      <c r="H13" s="45">
        <v>502561.62</v>
      </c>
      <c r="I13" s="29">
        <f t="shared" si="2"/>
        <v>45.71651232602566</v>
      </c>
      <c r="J13" s="137">
        <v>50000</v>
      </c>
      <c r="K13" s="31">
        <v>31100</v>
      </c>
      <c r="L13" s="29">
        <f t="shared" si="6"/>
        <v>62.2</v>
      </c>
      <c r="M13" s="55">
        <v>5206858.7</v>
      </c>
      <c r="N13" s="31">
        <v>2801776</v>
      </c>
      <c r="O13" s="29">
        <f t="shared" si="3"/>
        <v>53.80933421527263</v>
      </c>
      <c r="P13" s="50">
        <v>2628300</v>
      </c>
      <c r="Q13" s="28">
        <v>1251068</v>
      </c>
      <c r="R13" s="29">
        <f t="shared" si="4"/>
        <v>47.59989346726021</v>
      </c>
      <c r="S13" s="53">
        <v>6356158.7</v>
      </c>
      <c r="T13" s="48">
        <v>1421746.17</v>
      </c>
      <c r="U13" s="32">
        <f t="shared" si="7"/>
        <v>22.368009313549706</v>
      </c>
      <c r="V13" s="44"/>
    </row>
    <row r="14" spans="1:22" ht="12.75" customHeight="1">
      <c r="A14" s="105" t="s">
        <v>36</v>
      </c>
      <c r="B14" s="106"/>
      <c r="C14" s="107"/>
      <c r="D14" s="55">
        <f t="shared" si="5"/>
        <v>5645554.55</v>
      </c>
      <c r="E14" s="45">
        <f t="shared" si="0"/>
        <v>2009377.8900000001</v>
      </c>
      <c r="F14" s="29">
        <f t="shared" si="1"/>
        <v>35.59221458589927</v>
      </c>
      <c r="G14" s="50">
        <v>1200000</v>
      </c>
      <c r="H14" s="45">
        <v>350448.89</v>
      </c>
      <c r="I14" s="29">
        <f t="shared" si="2"/>
        <v>29.204074166666665</v>
      </c>
      <c r="J14" s="137">
        <v>35000</v>
      </c>
      <c r="K14" s="31">
        <v>11000</v>
      </c>
      <c r="L14" s="29">
        <f t="shared" si="6"/>
        <v>31.428571428571427</v>
      </c>
      <c r="M14" s="55">
        <v>4410554.55</v>
      </c>
      <c r="N14" s="31">
        <v>1647929</v>
      </c>
      <c r="O14" s="29">
        <f t="shared" si="3"/>
        <v>37.36330616294044</v>
      </c>
      <c r="P14" s="50">
        <v>3082800</v>
      </c>
      <c r="Q14" s="28">
        <v>1467410</v>
      </c>
      <c r="R14" s="29">
        <f t="shared" si="4"/>
        <v>47.59990917347866</v>
      </c>
      <c r="S14" s="53">
        <v>5645554.55</v>
      </c>
      <c r="T14" s="48">
        <v>1448316.92</v>
      </c>
      <c r="U14" s="32">
        <f t="shared" si="7"/>
        <v>25.654112579604778</v>
      </c>
      <c r="V14" s="44"/>
    </row>
    <row r="15" spans="1:22" ht="13.5" customHeight="1">
      <c r="A15" s="105" t="s">
        <v>37</v>
      </c>
      <c r="B15" s="106"/>
      <c r="C15" s="107"/>
      <c r="D15" s="55">
        <f t="shared" si="5"/>
        <v>3318878.58</v>
      </c>
      <c r="E15" s="45">
        <f t="shared" si="0"/>
        <v>1234960.71</v>
      </c>
      <c r="F15" s="29">
        <f t="shared" si="1"/>
        <v>37.210180494159566</v>
      </c>
      <c r="G15" s="50">
        <v>463700</v>
      </c>
      <c r="H15" s="45">
        <v>215097.71</v>
      </c>
      <c r="I15" s="29">
        <f t="shared" si="2"/>
        <v>46.387256847099415</v>
      </c>
      <c r="J15" s="137">
        <v>32000</v>
      </c>
      <c r="K15" s="31">
        <v>21000</v>
      </c>
      <c r="L15" s="29">
        <f t="shared" si="6"/>
        <v>65.625</v>
      </c>
      <c r="M15" s="55">
        <v>2823178.58</v>
      </c>
      <c r="N15" s="31">
        <v>998863</v>
      </c>
      <c r="O15" s="29">
        <f>N15/M15*100</f>
        <v>35.38079408352552</v>
      </c>
      <c r="P15" s="50">
        <v>2055800</v>
      </c>
      <c r="Q15" s="28">
        <v>978558</v>
      </c>
      <c r="R15" s="29">
        <f>Q15/P15*100</f>
        <v>47.59986379998054</v>
      </c>
      <c r="S15" s="53">
        <v>3318878.58</v>
      </c>
      <c r="T15" s="48">
        <v>829226.37</v>
      </c>
      <c r="U15" s="32">
        <f t="shared" si="7"/>
        <v>24.98513729899694</v>
      </c>
      <c r="V15" s="44"/>
    </row>
    <row r="16" spans="1:22" ht="12.75" customHeight="1">
      <c r="A16" s="105" t="s">
        <v>38</v>
      </c>
      <c r="B16" s="106"/>
      <c r="C16" s="107"/>
      <c r="D16" s="55">
        <f t="shared" si="5"/>
        <v>5590325.44</v>
      </c>
      <c r="E16" s="45">
        <f t="shared" si="0"/>
        <v>2566727.4</v>
      </c>
      <c r="F16" s="29">
        <f t="shared" si="1"/>
        <v>45.913738431657386</v>
      </c>
      <c r="G16" s="50">
        <v>1176900</v>
      </c>
      <c r="H16" s="45">
        <v>363177.4</v>
      </c>
      <c r="I16" s="29">
        <f t="shared" si="2"/>
        <v>30.858815532330702</v>
      </c>
      <c r="J16" s="137">
        <v>55000</v>
      </c>
      <c r="K16" s="31">
        <v>34580</v>
      </c>
      <c r="L16" s="29">
        <f t="shared" si="6"/>
        <v>62.87272727272727</v>
      </c>
      <c r="M16" s="55">
        <v>4358425.44</v>
      </c>
      <c r="N16" s="31">
        <v>2168970</v>
      </c>
      <c r="O16" s="29">
        <f t="shared" si="3"/>
        <v>49.76499035853645</v>
      </c>
      <c r="P16" s="50">
        <v>2330400</v>
      </c>
      <c r="Q16" s="28">
        <v>1109266</v>
      </c>
      <c r="R16" s="29">
        <f t="shared" si="4"/>
        <v>47.59981119121181</v>
      </c>
      <c r="S16" s="53">
        <v>5590325.44</v>
      </c>
      <c r="T16" s="48">
        <v>1381176.42</v>
      </c>
      <c r="U16" s="32">
        <f t="shared" si="7"/>
        <v>24.706547674619813</v>
      </c>
      <c r="V16" s="44"/>
    </row>
    <row r="17" spans="1:22" ht="12.75" customHeight="1">
      <c r="A17" s="105" t="s">
        <v>39</v>
      </c>
      <c r="B17" s="106"/>
      <c r="C17" s="107"/>
      <c r="D17" s="55">
        <f t="shared" si="5"/>
        <v>2616435.15</v>
      </c>
      <c r="E17" s="45">
        <f t="shared" si="0"/>
        <v>974355.1799999999</v>
      </c>
      <c r="F17" s="29">
        <f t="shared" si="1"/>
        <v>37.23979858625581</v>
      </c>
      <c r="G17" s="50">
        <v>565400</v>
      </c>
      <c r="H17" s="45">
        <v>244531.18</v>
      </c>
      <c r="I17" s="29">
        <f t="shared" si="2"/>
        <v>43.24923593915811</v>
      </c>
      <c r="J17" s="137">
        <v>31000</v>
      </c>
      <c r="K17" s="31">
        <v>15000</v>
      </c>
      <c r="L17" s="29">
        <f t="shared" si="6"/>
        <v>48.38709677419355</v>
      </c>
      <c r="M17" s="55">
        <v>2020035.15</v>
      </c>
      <c r="N17" s="31">
        <v>714824</v>
      </c>
      <c r="O17" s="29">
        <f t="shared" si="3"/>
        <v>35.38671096886606</v>
      </c>
      <c r="P17" s="50">
        <v>1459100</v>
      </c>
      <c r="Q17" s="28">
        <v>694530</v>
      </c>
      <c r="R17" s="29">
        <f t="shared" si="4"/>
        <v>47.59989034336235</v>
      </c>
      <c r="S17" s="53">
        <v>2616435.15</v>
      </c>
      <c r="T17" s="48">
        <v>784390.51</v>
      </c>
      <c r="U17" s="32">
        <f t="shared" si="7"/>
        <v>29.979359893555934</v>
      </c>
      <c r="V17" s="44"/>
    </row>
    <row r="18" spans="1:22" ht="12.75" customHeight="1">
      <c r="A18" s="105" t="s">
        <v>40</v>
      </c>
      <c r="B18" s="106"/>
      <c r="C18" s="107"/>
      <c r="D18" s="55">
        <f t="shared" si="5"/>
        <v>12846877.61</v>
      </c>
      <c r="E18" s="45">
        <f t="shared" si="0"/>
        <v>6507363.0600000005</v>
      </c>
      <c r="F18" s="29">
        <f t="shared" si="1"/>
        <v>50.65326577825163</v>
      </c>
      <c r="G18" s="50">
        <v>4444300</v>
      </c>
      <c r="H18" s="45">
        <v>2553930.06</v>
      </c>
      <c r="I18" s="29">
        <f>H18/G18*100</f>
        <v>57.465293972054084</v>
      </c>
      <c r="J18" s="137">
        <v>1566714</v>
      </c>
      <c r="K18" s="31">
        <v>26300</v>
      </c>
      <c r="L18" s="29">
        <f t="shared" si="6"/>
        <v>1.6786726869103104</v>
      </c>
      <c r="M18" s="55">
        <v>6835863.61</v>
      </c>
      <c r="N18" s="31">
        <v>3927133</v>
      </c>
      <c r="O18" s="29">
        <f t="shared" si="3"/>
        <v>57.44896656883416</v>
      </c>
      <c r="P18" s="50">
        <v>3181800</v>
      </c>
      <c r="Q18" s="28">
        <v>1514533</v>
      </c>
      <c r="R18" s="29">
        <f t="shared" si="4"/>
        <v>47.599880570746116</v>
      </c>
      <c r="S18" s="53">
        <v>14659475.52</v>
      </c>
      <c r="T18" s="48">
        <v>6751011.02</v>
      </c>
      <c r="U18" s="32">
        <f t="shared" si="7"/>
        <v>46.05220023587856</v>
      </c>
      <c r="V18" s="44"/>
    </row>
    <row r="19" spans="1:22" ht="12.75" customHeight="1">
      <c r="A19" s="105" t="s">
        <v>41</v>
      </c>
      <c r="B19" s="106"/>
      <c r="C19" s="107"/>
      <c r="D19" s="55">
        <f>G19+J19+M19</f>
        <v>7745958.57</v>
      </c>
      <c r="E19" s="45">
        <f t="shared" si="0"/>
        <v>3536531.34</v>
      </c>
      <c r="F19" s="29">
        <f t="shared" si="1"/>
        <v>45.656471152543226</v>
      </c>
      <c r="G19" s="50">
        <v>1592800</v>
      </c>
      <c r="H19" s="45">
        <v>644986.34</v>
      </c>
      <c r="I19" s="29">
        <f t="shared" si="2"/>
        <v>40.49386865896534</v>
      </c>
      <c r="J19" s="137">
        <v>37000</v>
      </c>
      <c r="K19" s="31">
        <v>11000</v>
      </c>
      <c r="L19" s="29">
        <f t="shared" si="6"/>
        <v>29.72972972972973</v>
      </c>
      <c r="M19" s="55">
        <v>6116158.57</v>
      </c>
      <c r="N19" s="31">
        <v>2880545</v>
      </c>
      <c r="O19" s="29">
        <f t="shared" si="3"/>
        <v>47.097291004343596</v>
      </c>
      <c r="P19" s="50">
        <v>3985400</v>
      </c>
      <c r="Q19" s="28">
        <v>1897047</v>
      </c>
      <c r="R19" s="29">
        <f t="shared" si="4"/>
        <v>47.59991468861344</v>
      </c>
      <c r="S19" s="53">
        <v>7745958.57</v>
      </c>
      <c r="T19" s="48">
        <v>1879789.6</v>
      </c>
      <c r="U19" s="32">
        <f t="shared" si="7"/>
        <v>24.268004831324575</v>
      </c>
      <c r="V19" s="44"/>
    </row>
    <row r="20" spans="1:22" ht="12.75" customHeight="1">
      <c r="A20" s="105" t="s">
        <v>63</v>
      </c>
      <c r="B20" s="106"/>
      <c r="C20" s="107"/>
      <c r="D20" s="56">
        <f>D11+D12+D13+D14+D15+D16+D17+D18+D19</f>
        <v>50871397.15</v>
      </c>
      <c r="E20" s="45">
        <f>H20+K20+N20</f>
        <v>22393760.93</v>
      </c>
      <c r="F20" s="29">
        <f>E20/D20*100</f>
        <v>44.020337919891396</v>
      </c>
      <c r="G20" s="51">
        <f>SUM(G11:G19)</f>
        <v>11871400</v>
      </c>
      <c r="H20" s="45">
        <f>H11+H12+H13+H14+H15+H16+H17+H18+H19</f>
        <v>5210071.93</v>
      </c>
      <c r="I20" s="29">
        <f>H20/G20*100</f>
        <v>43.88759480768907</v>
      </c>
      <c r="J20" s="138">
        <f>SUM(J11:J19)</f>
        <v>1909714</v>
      </c>
      <c r="K20" s="31">
        <f>K11+K12+K13+K14+K15+K16+K17+K18+K19</f>
        <v>210465</v>
      </c>
      <c r="L20" s="29">
        <f>K20/J20*100</f>
        <v>11.020760176654724</v>
      </c>
      <c r="M20" s="56">
        <f>SUM(M11:M19)</f>
        <v>37090283.150000006</v>
      </c>
      <c r="N20" s="31">
        <f>N11+N12+N13+N14+N15+N16+N17+N18+N19</f>
        <v>16973224</v>
      </c>
      <c r="O20" s="29">
        <f>N20/M20*100</f>
        <v>45.761915408833964</v>
      </c>
      <c r="P20" s="51">
        <f>SUM(P11:P19)</f>
        <v>22425700</v>
      </c>
      <c r="Q20" s="33">
        <f>Q11+Q12+Q13+Q14+Q15+Q16+Q17+Q18+Q19</f>
        <v>10674610</v>
      </c>
      <c r="R20" s="29">
        <f>Q20/P20*100</f>
        <v>47.59989654726497</v>
      </c>
      <c r="S20" s="54">
        <f>S11+S12+S13+S14+S15+S16+S17+S18+S19</f>
        <v>52683995.06</v>
      </c>
      <c r="T20" s="48">
        <f>SUM(T11:T19)</f>
        <v>16125456.069999998</v>
      </c>
      <c r="U20" s="32">
        <f t="shared" si="7"/>
        <v>30.607883953438357</v>
      </c>
      <c r="V20" s="44"/>
    </row>
    <row r="21" spans="1:22" ht="12.75" customHeight="1">
      <c r="A21" s="105" t="s">
        <v>42</v>
      </c>
      <c r="B21" s="106"/>
      <c r="C21" s="107"/>
      <c r="D21" s="55">
        <f t="shared" si="5"/>
        <v>308030505</v>
      </c>
      <c r="E21" s="52">
        <f>H21+K21+N21</f>
        <v>168598744.46</v>
      </c>
      <c r="F21" s="29">
        <f>E21/D21*100</f>
        <v>54.73443107850633</v>
      </c>
      <c r="G21" s="50">
        <v>32891100</v>
      </c>
      <c r="H21" s="45">
        <v>18395210.3</v>
      </c>
      <c r="I21" s="29">
        <f>H21/G21*100</f>
        <v>55.927622669962396</v>
      </c>
      <c r="J21" s="137">
        <v>11452000</v>
      </c>
      <c r="K21" s="45">
        <v>5398744.16</v>
      </c>
      <c r="L21" s="29">
        <f>K21/J21*100</f>
        <v>47.142369542438004</v>
      </c>
      <c r="M21" s="55">
        <v>263687405</v>
      </c>
      <c r="N21" s="45">
        <v>144804790</v>
      </c>
      <c r="O21" s="29">
        <f>N21/M21*100</f>
        <v>54.915322937020825</v>
      </c>
      <c r="P21" s="50">
        <v>62100300</v>
      </c>
      <c r="Q21" s="28">
        <v>27615500</v>
      </c>
      <c r="R21" s="29">
        <f>Q21/P21*100</f>
        <v>44.46918935979375</v>
      </c>
      <c r="S21" s="53">
        <v>308253794</v>
      </c>
      <c r="T21" s="48">
        <v>158821667.56</v>
      </c>
      <c r="U21" s="32">
        <f t="shared" si="7"/>
        <v>51.52302117650497</v>
      </c>
      <c r="V21" s="44"/>
    </row>
    <row r="22" spans="1:21" ht="34.5" customHeight="1">
      <c r="A22" s="109" t="s">
        <v>43</v>
      </c>
      <c r="B22" s="110"/>
      <c r="C22" s="111"/>
      <c r="D22" s="56">
        <f>D20+D21-M20</f>
        <v>321811619</v>
      </c>
      <c r="E22" s="45">
        <f>E20+E21-N20</f>
        <v>174019281.39000002</v>
      </c>
      <c r="F22" s="29">
        <f>E22/D22*100</f>
        <v>54.07489074842883</v>
      </c>
      <c r="G22" s="51">
        <f>G20+G21</f>
        <v>44762500</v>
      </c>
      <c r="H22" s="45">
        <f>H20+H21</f>
        <v>23605282.23</v>
      </c>
      <c r="I22" s="29">
        <f>H22/G22*100</f>
        <v>52.73450372521642</v>
      </c>
      <c r="J22" s="138">
        <f>J20+J21</f>
        <v>13361714</v>
      </c>
      <c r="K22" s="45">
        <f>K20+K21</f>
        <v>5609209.16</v>
      </c>
      <c r="L22" s="29">
        <f>K22/J22*100</f>
        <v>41.97971278235711</v>
      </c>
      <c r="M22" s="56">
        <f>M21</f>
        <v>263687405</v>
      </c>
      <c r="N22" s="57">
        <f>N21</f>
        <v>144804790</v>
      </c>
      <c r="O22" s="29">
        <f>N22/M22*100</f>
        <v>54.915322937020825</v>
      </c>
      <c r="P22" s="51">
        <f>P21</f>
        <v>62100300</v>
      </c>
      <c r="Q22" s="31">
        <f>Q21</f>
        <v>27615500</v>
      </c>
      <c r="R22" s="29">
        <f>Q22/P22*100</f>
        <v>44.46918935979375</v>
      </c>
      <c r="S22" s="53">
        <f>S20+S21-M20</f>
        <v>323847505.90999997</v>
      </c>
      <c r="T22" s="48">
        <f>T20+T21-N20</f>
        <v>157973899.63</v>
      </c>
      <c r="U22" s="32">
        <f t="shared" si="7"/>
        <v>48.780335419319954</v>
      </c>
    </row>
    <row r="23" spans="1:21" ht="12.75">
      <c r="A23" s="3"/>
      <c r="B23" s="3"/>
      <c r="C23" s="3"/>
      <c r="D23" s="21"/>
      <c r="E23" s="22"/>
      <c r="F23" s="21"/>
      <c r="G23" s="23"/>
      <c r="H23" s="12"/>
      <c r="I23" s="39"/>
      <c r="J23" s="10"/>
      <c r="K23" s="11"/>
      <c r="L23" s="10"/>
      <c r="M23" s="10"/>
      <c r="N23" s="11"/>
      <c r="O23" s="10"/>
      <c r="P23" s="10"/>
      <c r="Q23" s="10"/>
      <c r="R23" s="10"/>
      <c r="S23" s="3"/>
      <c r="T23" s="3"/>
      <c r="U23" s="3"/>
    </row>
    <row r="24" spans="1:21" ht="12.75">
      <c r="A24" s="24"/>
      <c r="B24" s="24"/>
      <c r="C24" s="24"/>
      <c r="D24" s="25"/>
      <c r="E24" s="25"/>
      <c r="F24" s="26"/>
      <c r="G24" s="26"/>
      <c r="H24" s="27"/>
      <c r="I24" s="39"/>
      <c r="J24" s="26"/>
      <c r="K24" s="25"/>
      <c r="L24" s="26"/>
      <c r="M24" s="26"/>
      <c r="N24" s="25"/>
      <c r="O24" s="26"/>
      <c r="P24" s="26"/>
      <c r="Q24" s="26"/>
      <c r="R24" s="26"/>
      <c r="S24" s="3"/>
      <c r="T24" s="3"/>
      <c r="U24" s="3"/>
    </row>
    <row r="25" spans="1:9" ht="12.75">
      <c r="A25" s="34" t="s">
        <v>49</v>
      </c>
      <c r="B25" s="35"/>
      <c r="C25" s="35"/>
      <c r="D25" s="35"/>
      <c r="E25" s="35"/>
      <c r="F25" s="36"/>
      <c r="G25" s="37">
        <v>22437100</v>
      </c>
      <c r="H25" s="46">
        <v>12735415.89</v>
      </c>
      <c r="I25" s="30">
        <f aca="true" t="shared" si="8" ref="I25:I38">H25/G25*100</f>
        <v>56.760525602684844</v>
      </c>
    </row>
    <row r="26" spans="1:9" ht="12.75">
      <c r="A26" s="34" t="s">
        <v>50</v>
      </c>
      <c r="B26" s="35"/>
      <c r="C26" s="35"/>
      <c r="D26" s="35"/>
      <c r="E26" s="35"/>
      <c r="F26" s="36"/>
      <c r="G26" s="37">
        <v>6215600</v>
      </c>
      <c r="H26" s="46">
        <v>3046086.5</v>
      </c>
      <c r="I26" s="30">
        <f t="shared" si="8"/>
        <v>49.00711918398867</v>
      </c>
    </row>
    <row r="27" spans="1:9" ht="12.75">
      <c r="A27" s="37" t="s">
        <v>14</v>
      </c>
      <c r="B27" s="34"/>
      <c r="C27" s="35"/>
      <c r="D27" s="35"/>
      <c r="E27" s="35"/>
      <c r="F27" s="36"/>
      <c r="G27" s="37">
        <v>344600</v>
      </c>
      <c r="H27" s="46">
        <v>126286.06</v>
      </c>
      <c r="I27" s="30">
        <f t="shared" si="8"/>
        <v>36.64714451538015</v>
      </c>
    </row>
    <row r="28" spans="1:9" ht="12.75">
      <c r="A28" s="131" t="s">
        <v>51</v>
      </c>
      <c r="B28" s="132"/>
      <c r="C28" s="132"/>
      <c r="D28" s="132"/>
      <c r="E28" s="132"/>
      <c r="F28" s="133"/>
      <c r="G28" s="37">
        <v>407300</v>
      </c>
      <c r="H28" s="46">
        <v>125144.87</v>
      </c>
      <c r="I28" s="30">
        <f t="shared" si="8"/>
        <v>30.725477534986496</v>
      </c>
    </row>
    <row r="29" spans="1:9" ht="12.75">
      <c r="A29" s="131" t="s">
        <v>52</v>
      </c>
      <c r="B29" s="132"/>
      <c r="C29" s="132"/>
      <c r="D29" s="132"/>
      <c r="E29" s="132"/>
      <c r="F29" s="133"/>
      <c r="G29" s="37">
        <v>1137200</v>
      </c>
      <c r="H29" s="37">
        <v>538961.55</v>
      </c>
      <c r="I29" s="30">
        <f t="shared" si="8"/>
        <v>47.39373461132607</v>
      </c>
    </row>
    <row r="30" spans="1:9" ht="12.75">
      <c r="A30" s="131" t="s">
        <v>60</v>
      </c>
      <c r="B30" s="134"/>
      <c r="C30" s="134"/>
      <c r="D30" s="134"/>
      <c r="E30" s="134"/>
      <c r="F30" s="135"/>
      <c r="G30" s="37">
        <v>0</v>
      </c>
      <c r="H30" s="46">
        <v>2264.36</v>
      </c>
      <c r="I30" s="30">
        <v>0</v>
      </c>
    </row>
    <row r="31" spans="1:9" ht="12.75">
      <c r="A31" s="131" t="s">
        <v>53</v>
      </c>
      <c r="B31" s="132"/>
      <c r="C31" s="132"/>
      <c r="D31" s="132"/>
      <c r="E31" s="132"/>
      <c r="F31" s="133"/>
      <c r="G31" s="37">
        <v>503000</v>
      </c>
      <c r="H31" s="37">
        <v>590418.8</v>
      </c>
      <c r="I31" s="30">
        <f t="shared" si="8"/>
        <v>117.37948310139166</v>
      </c>
    </row>
    <row r="32" spans="1:9" ht="12.75">
      <c r="A32" s="131" t="s">
        <v>54</v>
      </c>
      <c r="B32" s="132"/>
      <c r="C32" s="132"/>
      <c r="D32" s="132"/>
      <c r="E32" s="132"/>
      <c r="F32" s="133"/>
      <c r="G32" s="37">
        <v>175100</v>
      </c>
      <c r="H32" s="37">
        <v>46907.39</v>
      </c>
      <c r="I32" s="30">
        <f t="shared" si="8"/>
        <v>26.78891490576813</v>
      </c>
    </row>
    <row r="33" spans="1:9" ht="12.75">
      <c r="A33" s="131" t="s">
        <v>55</v>
      </c>
      <c r="B33" s="132"/>
      <c r="C33" s="132"/>
      <c r="D33" s="132"/>
      <c r="E33" s="132"/>
      <c r="F33" s="133"/>
      <c r="G33" s="37">
        <v>100000</v>
      </c>
      <c r="H33" s="37">
        <v>0</v>
      </c>
      <c r="I33" s="30">
        <f t="shared" si="8"/>
        <v>0</v>
      </c>
    </row>
    <row r="34" spans="1:9" ht="12.75">
      <c r="A34" s="131" t="s">
        <v>56</v>
      </c>
      <c r="B34" s="132"/>
      <c r="C34" s="132"/>
      <c r="D34" s="132"/>
      <c r="E34" s="132"/>
      <c r="F34" s="133"/>
      <c r="G34" s="37">
        <v>150000</v>
      </c>
      <c r="H34" s="37">
        <v>169739.88</v>
      </c>
      <c r="I34" s="30">
        <f t="shared" si="8"/>
        <v>113.15992000000001</v>
      </c>
    </row>
    <row r="35" spans="1:9" ht="12.75">
      <c r="A35" s="131" t="s">
        <v>57</v>
      </c>
      <c r="B35" s="132"/>
      <c r="C35" s="132"/>
      <c r="D35" s="132"/>
      <c r="E35" s="132"/>
      <c r="F35" s="133"/>
      <c r="G35" s="37">
        <v>1348100</v>
      </c>
      <c r="H35" s="46">
        <v>723935</v>
      </c>
      <c r="I35" s="30">
        <f t="shared" si="8"/>
        <v>53.700393145909054</v>
      </c>
    </row>
    <row r="36" spans="1:9" ht="12.75">
      <c r="A36" s="136" t="s">
        <v>58</v>
      </c>
      <c r="B36" s="136"/>
      <c r="C36" s="136"/>
      <c r="D36" s="136"/>
      <c r="E36" s="136"/>
      <c r="F36" s="136"/>
      <c r="G36" s="37">
        <v>73100</v>
      </c>
      <c r="H36" s="46">
        <v>0</v>
      </c>
      <c r="I36" s="30">
        <f t="shared" si="8"/>
        <v>0</v>
      </c>
    </row>
    <row r="37" spans="1:9" ht="12.75">
      <c r="A37" s="131" t="s">
        <v>66</v>
      </c>
      <c r="B37" s="132"/>
      <c r="C37" s="132"/>
      <c r="D37" s="132"/>
      <c r="E37" s="132"/>
      <c r="F37" s="133"/>
      <c r="G37" s="37">
        <v>0</v>
      </c>
      <c r="H37" s="46">
        <v>290050</v>
      </c>
      <c r="I37" s="30">
        <v>0</v>
      </c>
    </row>
    <row r="38" spans="1:9" ht="12.75">
      <c r="A38" s="116" t="s">
        <v>59</v>
      </c>
      <c r="B38" s="117"/>
      <c r="C38" s="117"/>
      <c r="D38" s="117"/>
      <c r="E38" s="117"/>
      <c r="F38" s="118"/>
      <c r="G38" s="38">
        <f>G25+G26+G27+G28+G29+G30+G31+G32+G33+G34+G35+G36+G37</f>
        <v>32891100</v>
      </c>
      <c r="H38" s="47">
        <f>H25+H26+H27+H28+H29+H30+H31+H32+H34+H35+H36+H37</f>
        <v>18395210.3</v>
      </c>
      <c r="I38" s="30">
        <f t="shared" si="8"/>
        <v>55.927622669962396</v>
      </c>
    </row>
  </sheetData>
  <mergeCells count="35">
    <mergeCell ref="A37:F37"/>
    <mergeCell ref="A33:F33"/>
    <mergeCell ref="A34:F34"/>
    <mergeCell ref="A35:F35"/>
    <mergeCell ref="A36:F36"/>
    <mergeCell ref="A28:F28"/>
    <mergeCell ref="A29:F29"/>
    <mergeCell ref="A31:F31"/>
    <mergeCell ref="A32:F32"/>
    <mergeCell ref="A30:F30"/>
    <mergeCell ref="A38:F38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2009-07-06T03:57:00Z</cp:lastPrinted>
  <dcterms:created xsi:type="dcterms:W3CDTF">2006-06-07T06:53:09Z</dcterms:created>
  <dcterms:modified xsi:type="dcterms:W3CDTF">2009-07-06T03:57:48Z</dcterms:modified>
  <cp:category/>
  <cp:version/>
  <cp:contentType/>
  <cp:contentStatus/>
</cp:coreProperties>
</file>