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1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<sst xmlns="http://schemas.openxmlformats.org/spreadsheetml/2006/main" count="163" uniqueCount="81">
  <si>
    <t>факт</t>
  </si>
  <si>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</si>
  <si>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</si>
  <si>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</si>
  <si>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</si>
  <si>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</si>
  <si>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</si>
  <si>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</si>
  <si>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</si>
  <si>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</si>
  <si>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</si>
  <si>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</si>
  <si>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</si>
  <si>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</si>
  <si>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</si>
  <si>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</si>
  <si>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>план         год</t>
  </si>
  <si>
    <t>план          год</t>
  </si>
  <si>
    <t>план             год</t>
  </si>
  <si>
    <t xml:space="preserve"> % исп-ия</t>
  </si>
  <si>
    <t>всего доходов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</si>
  <si>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</si>
  <si>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</si>
  <si>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</si>
  <si>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</si>
  <si>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</si>
  <si>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</si>
  <si>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</si>
  <si>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</si>
  <si>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</si>
  <si>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</si>
  <si>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</si>
  <si>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</si>
  <si>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</si>
  <si>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</si>
  <si>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</si>
  <si>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</si>
  <si>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</si>
  <si>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</si>
  <si>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</si>
  <si>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</si>
  <si>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</si>
  <si>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</si>
  <si>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</si>
  <si>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</si>
  <si>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</si>
  <si>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</si>
  <si>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</si>
  <si>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</si>
  <si>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</si>
  <si>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</si>
  <si>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</si>
  <si>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</si>
  <si>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</si>
  <si>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</si>
  <si>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</si>
  <si>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</si>
  <si>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</si>
  <si>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</si>
  <si>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</si>
  <si>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</si>
  <si>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Почие неналоговые доходы (Невыясненные поступления)</t>
  </si>
  <si>
    <t>(руб.)</t>
  </si>
  <si>
    <t>всего расходов</t>
  </si>
  <si>
    <t>Дефицит (-),Профицит (+)</t>
  </si>
  <si>
    <t>Остатки на счетах бюджетов</t>
  </si>
  <si>
    <t>На 01.01.2010 г.</t>
  </si>
  <si>
    <t>дотации на выравнивание уровня бюджетной обеспеченности</t>
  </si>
  <si>
    <t>дотации на обеспечение сбалансированности бюджетов</t>
  </si>
  <si>
    <t>На 01.01.2011 г.</t>
  </si>
  <si>
    <t>Сведения об исполнении консолидированного бюджета Яльчикского района по состоянию на 01.01.2011 (Бюджетные средства)</t>
  </si>
  <si>
    <t>Исполнение налоговых и неналоговых доходов бюджетов сельских поселений Яльчикского района по состоянию на 01.01.2011 года  ( Бюджетные средства )</t>
  </si>
  <si>
    <t>Муниципальный район</t>
  </si>
  <si>
    <t xml:space="preserve">Сведения об исполнении  доходов и расходов по приносящей доход деятельности Яльчикского района по состоянию на 01.01.2011 </t>
  </si>
  <si>
    <t>Доходы от продажи услуг, оказываемых учреждениями наход.в ведении органов власти поселений</t>
  </si>
  <si>
    <t>Прочие безвозмездные поступления учреждениям, находящимися в ведении органов власти поселений</t>
  </si>
  <si>
    <t>Всего расходов</t>
  </si>
  <si>
    <t>Прфицит (+) Дефицит (-)</t>
  </si>
  <si>
    <t>Остатки на счетах</t>
  </si>
  <si>
    <t>от возмещения коммунальных услуг</t>
  </si>
  <si>
    <t>испол-нено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</si>
</sst>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</numFmts>
  <fonts count="22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2"/>
    </font>
    <font>
      <b/>
      <sz val="10"/>
      <color indexed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164" fontId="16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wrapText="1"/>
    </xf>
    <xf numFmtId="164" fontId="11" fillId="0" borderId="2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2" fontId="9" fillId="0" borderId="2" xfId="0" applyNumberFormat="1" applyFont="1" applyFill="1" applyBorder="1" applyAlignment="1">
      <alignment wrapText="1"/>
    </xf>
    <xf numFmtId="2" fontId="2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1" fontId="2" fillId="0" borderId="2" xfId="0" applyNumberFormat="1" applyFont="1" applyFill="1" applyBorder="1" applyAlignment="1">
      <alignment wrapText="1"/>
    </xf>
    <xf numFmtId="1" fontId="3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2" fontId="7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" fontId="7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" fontId="5" fillId="0" borderId="2" xfId="0" applyNumberFormat="1" applyFont="1" applyBorder="1" applyAlignment="1">
      <alignment horizontal="right"/>
    </xf>
    <xf numFmtId="1" fontId="7" fillId="0" borderId="5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1" fontId="7" fillId="0" borderId="2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2" fontId="7" fillId="0" borderId="5" xfId="0" applyNumberFormat="1" applyFont="1" applyFill="1" applyBorder="1" applyAlignment="1">
      <alignment/>
    </xf>
    <xf numFmtId="16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2" fontId="18" fillId="0" borderId="5" xfId="0" applyNumberFormat="1" applyFont="1" applyBorder="1" applyAlignment="1">
      <alignment/>
    </xf>
    <xf numFmtId="3" fontId="2" fillId="0" borderId="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164" fontId="11" fillId="0" borderId="2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/>
    </xf>
    <xf numFmtId="4" fontId="2" fillId="0" borderId="2" xfId="0" applyNumberFormat="1" applyFont="1" applyBorder="1" applyAlignment="1">
      <alignment wrapText="1"/>
    </xf>
    <xf numFmtId="2" fontId="9" fillId="0" borderId="2" xfId="0" applyNumberFormat="1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/>
    </xf>
    <xf numFmtId="1" fontId="9" fillId="0" borderId="2" xfId="0" applyNumberFormat="1" applyFont="1" applyFill="1" applyBorder="1" applyAlignment="1">
      <alignment wrapText="1"/>
    </xf>
    <xf numFmtId="1" fontId="17" fillId="0" borderId="2" xfId="0" applyNumberFormat="1" applyFont="1" applyFill="1" applyBorder="1" applyAlignment="1">
      <alignment wrapText="1"/>
    </xf>
    <xf numFmtId="1" fontId="2" fillId="0" borderId="2" xfId="0" applyNumberFormat="1" applyFont="1" applyFill="1" applyBorder="1" applyAlignment="1">
      <alignment wrapText="1"/>
    </xf>
    <xf numFmtId="164" fontId="2" fillId="0" borderId="2" xfId="0" applyNumberFormat="1" applyFont="1" applyFill="1" applyBorder="1" applyAlignment="1">
      <alignment wrapText="1"/>
    </xf>
    <xf numFmtId="2" fontId="2" fillId="0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2" fontId="9" fillId="0" borderId="2" xfId="0" applyNumberFormat="1" applyFont="1" applyFill="1" applyBorder="1" applyAlignment="1">
      <alignment horizontal="right" wrapText="1"/>
    </xf>
    <xf numFmtId="1" fontId="3" fillId="0" borderId="2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164" fontId="17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2" fontId="3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9" fillId="0" borderId="0" xfId="0" applyFont="1" applyFill="1" applyAlignment="1">
      <alignment horizontal="center" wrapText="1"/>
    </xf>
    <xf numFmtId="0" fontId="20" fillId="0" borderId="0" xfId="0" applyFont="1" applyAlignment="1">
      <alignment/>
    </xf>
    <xf numFmtId="0" fontId="0" fillId="0" borderId="2" xfId="0" applyBorder="1" applyAlignment="1">
      <alignment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5" fillId="0" borderId="5" xfId="0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wrapText="1"/>
    </xf>
    <xf numFmtId="2" fontId="21" fillId="0" borderId="2" xfId="0" applyNumberFormat="1" applyFont="1" applyFill="1" applyBorder="1" applyAlignment="1">
      <alignment wrapText="1"/>
    </xf>
    <xf numFmtId="2" fontId="15" fillId="0" borderId="2" xfId="0" applyNumberFormat="1" applyFont="1" applyBorder="1" applyAlignment="1">
      <alignment/>
    </xf>
    <xf numFmtId="2" fontId="21" fillId="0" borderId="2" xfId="0" applyNumberFormat="1" applyFont="1" applyBorder="1" applyAlignment="1">
      <alignment/>
    </xf>
    <xf numFmtId="164" fontId="15" fillId="0" borderId="2" xfId="0" applyNumberFormat="1" applyFont="1" applyBorder="1" applyAlignment="1">
      <alignment/>
    </xf>
    <xf numFmtId="4" fontId="15" fillId="0" borderId="2" xfId="0" applyNumberFormat="1" applyFont="1" applyBorder="1" applyAlignment="1">
      <alignment/>
    </xf>
    <xf numFmtId="2" fontId="15" fillId="0" borderId="2" xfId="0" applyNumberFormat="1" applyFont="1" applyBorder="1" applyAlignment="1">
      <alignment/>
    </xf>
    <xf numFmtId="1" fontId="15" fillId="0" borderId="2" xfId="0" applyNumberFormat="1" applyFont="1" applyBorder="1" applyAlignment="1">
      <alignment/>
    </xf>
    <xf numFmtId="1" fontId="21" fillId="0" borderId="2" xfId="0" applyNumberFormat="1" applyFont="1" applyBorder="1" applyAlignment="1">
      <alignment/>
    </xf>
    <xf numFmtId="4" fontId="11" fillId="0" borderId="2" xfId="0" applyNumberFormat="1" applyFont="1" applyFill="1" applyBorder="1" applyAlignment="1">
      <alignment wrapText="1"/>
    </xf>
    <xf numFmtId="2" fontId="14" fillId="0" borderId="2" xfId="0" applyNumberFormat="1" applyFont="1" applyFill="1" applyBorder="1" applyAlignment="1">
      <alignment wrapText="1"/>
    </xf>
    <xf numFmtId="2" fontId="11" fillId="0" borderId="2" xfId="0" applyNumberFormat="1" applyFont="1" applyFill="1" applyBorder="1" applyAlignment="1">
      <alignment/>
    </xf>
    <xf numFmtId="2" fontId="14" fillId="0" borderId="2" xfId="0" applyNumberFormat="1" applyFont="1" applyFill="1" applyBorder="1" applyAlignment="1">
      <alignment/>
    </xf>
    <xf numFmtId="164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2" fontId="11" fillId="0" borderId="2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21"/>
  <sheetViews>
    <sheetView workbookViewId="0" topLeftCell="A1">
      <pane xSplit="5" topLeftCell="K1" activePane="topRight" state="frozen"/>
      <selection pane="topLeft" activeCell="A4" sqref="A4"/>
      <selection pane="topRight" activeCell="D4" sqref="D4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1.25390625" style="0" customWidth="1"/>
    <col min="5" max="5" width="12.00390625" style="0" customWidth="1"/>
    <col min="6" max="6" width="6.125" style="0" customWidth="1"/>
    <col min="7" max="7" width="10.75390625" style="0" customWidth="1"/>
    <col min="8" max="8" width="10.875" style="0" customWidth="1"/>
    <col min="9" max="9" width="5.875" style="0" customWidth="1"/>
    <col min="10" max="11" width="10.75390625" style="0" customWidth="1"/>
    <col min="12" max="12" width="6.75390625" style="0" customWidth="1"/>
    <col min="13" max="13" width="9.25390625" style="0" customWidth="1"/>
    <col min="14" max="14" width="10.25390625" style="0" customWidth="1"/>
    <col min="15" max="15" width="6.125" style="0" customWidth="1"/>
    <col min="16" max="16" width="10.25390625" style="0" customWidth="1"/>
    <col min="17" max="17" width="10.375" style="0" customWidth="1"/>
    <col min="18" max="18" width="5.75390625" style="0" customWidth="1"/>
    <col min="19" max="19" width="7.25390625" style="0" customWidth="1"/>
    <col min="20" max="20" width="7.00390625" style="0" customWidth="1"/>
    <col min="21" max="21" width="5.25390625" style="0" customWidth="1"/>
    <col min="22" max="22" width="7.75390625" style="0" customWidth="1"/>
    <col min="23" max="23" width="8.25390625" style="0" customWidth="1"/>
    <col min="24" max="24" width="4.875" style="0" customWidth="1"/>
    <col min="25" max="25" width="7.125" style="0" customWidth="1"/>
    <col min="26" max="26" width="10.625" style="0" customWidth="1"/>
    <col min="27" max="27" width="5.875" style="0" customWidth="1"/>
    <col min="28" max="28" width="8.75390625" style="0" customWidth="1"/>
    <col min="29" max="29" width="9.75390625" style="0" customWidth="1"/>
    <col min="30" max="30" width="5.25390625" style="0" customWidth="1"/>
    <col min="31" max="31" width="6.875" style="0" customWidth="1"/>
    <col min="33" max="33" width="5.625" style="0" customWidth="1"/>
    <col min="34" max="34" width="9.625" style="0" customWidth="1"/>
    <col min="35" max="35" width="9.625" style="0" bestFit="1" customWidth="1"/>
    <col min="36" max="36" width="6.25390625" style="0" customWidth="1"/>
    <col min="37" max="37" width="5.625" style="0" customWidth="1"/>
    <col min="38" max="38" width="9.00390625" style="0" customWidth="1"/>
    <col min="39" max="39" width="4.125" style="0" customWidth="1"/>
  </cols>
  <sheetData>
    <row r="1" ht="3" customHeight="1"/>
    <row r="2" ht="12.75" customHeight="1" hidden="1"/>
    <row r="3" spans="4:30" ht="56.25" customHeight="1">
      <c r="D3" s="119" t="s">
        <v>71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00"/>
      <c r="Z3" s="100"/>
      <c r="AA3" s="100"/>
      <c r="AB3" s="2"/>
      <c r="AC3" s="2"/>
      <c r="AD3" s="2"/>
    </row>
    <row r="6" spans="1:39" ht="12.75">
      <c r="A6" s="104" t="s">
        <v>3</v>
      </c>
      <c r="B6" s="104"/>
      <c r="C6" s="104"/>
      <c r="D6" s="104" t="s">
        <v>1</v>
      </c>
      <c r="E6" s="104"/>
      <c r="F6" s="104"/>
      <c r="G6" s="116" t="s">
        <v>21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8"/>
    </row>
    <row r="7" spans="1:39" ht="78.75" customHeight="1">
      <c r="A7" s="104"/>
      <c r="B7" s="104"/>
      <c r="C7" s="104"/>
      <c r="D7" s="104"/>
      <c r="E7" s="104"/>
      <c r="F7" s="104"/>
      <c r="G7" s="114" t="s">
        <v>2</v>
      </c>
      <c r="H7" s="114"/>
      <c r="I7" s="115"/>
      <c r="J7" s="114" t="s">
        <v>14</v>
      </c>
      <c r="K7" s="114"/>
      <c r="L7" s="115"/>
      <c r="M7" s="114" t="s">
        <v>57</v>
      </c>
      <c r="N7" s="114"/>
      <c r="O7" s="115"/>
      <c r="P7" s="114" t="s">
        <v>15</v>
      </c>
      <c r="Q7" s="114"/>
      <c r="R7" s="115"/>
      <c r="S7" s="111" t="s">
        <v>38</v>
      </c>
      <c r="T7" s="112"/>
      <c r="U7" s="113"/>
      <c r="V7" s="111" t="s">
        <v>50</v>
      </c>
      <c r="W7" s="112"/>
      <c r="X7" s="113"/>
      <c r="Y7" s="111" t="s">
        <v>58</v>
      </c>
      <c r="Z7" s="112"/>
      <c r="AA7" s="113"/>
      <c r="AB7" s="111" t="s">
        <v>48</v>
      </c>
      <c r="AC7" s="112"/>
      <c r="AD7" s="113"/>
      <c r="AE7" s="111" t="s">
        <v>37</v>
      </c>
      <c r="AF7" s="112"/>
      <c r="AG7" s="113"/>
      <c r="AH7" s="111" t="s">
        <v>36</v>
      </c>
      <c r="AI7" s="121"/>
      <c r="AJ7" s="122"/>
      <c r="AK7" s="120" t="s">
        <v>60</v>
      </c>
      <c r="AL7" s="120"/>
      <c r="AM7" s="120"/>
    </row>
    <row r="8" spans="1:39" ht="51">
      <c r="A8" s="104"/>
      <c r="B8" s="104"/>
      <c r="C8" s="104"/>
      <c r="D8" s="40" t="s">
        <v>18</v>
      </c>
      <c r="E8" s="41" t="s">
        <v>0</v>
      </c>
      <c r="F8" s="42" t="s">
        <v>19</v>
      </c>
      <c r="G8" s="40" t="s">
        <v>56</v>
      </c>
      <c r="H8" s="41" t="s">
        <v>0</v>
      </c>
      <c r="I8" s="42" t="s">
        <v>19</v>
      </c>
      <c r="J8" s="40" t="s">
        <v>56</v>
      </c>
      <c r="K8" s="41" t="s">
        <v>0</v>
      </c>
      <c r="L8" s="42" t="s">
        <v>19</v>
      </c>
      <c r="M8" s="40" t="s">
        <v>56</v>
      </c>
      <c r="N8" s="41" t="s">
        <v>0</v>
      </c>
      <c r="O8" s="42" t="s">
        <v>19</v>
      </c>
      <c r="P8" s="40" t="s">
        <v>56</v>
      </c>
      <c r="Q8" s="41" t="s">
        <v>0</v>
      </c>
      <c r="R8" s="42" t="s">
        <v>19</v>
      </c>
      <c r="S8" s="40" t="s">
        <v>16</v>
      </c>
      <c r="T8" s="41" t="s">
        <v>0</v>
      </c>
      <c r="U8" s="42" t="s">
        <v>19</v>
      </c>
      <c r="V8" s="40" t="s">
        <v>16</v>
      </c>
      <c r="W8" s="41" t="s">
        <v>0</v>
      </c>
      <c r="X8" s="42" t="s">
        <v>19</v>
      </c>
      <c r="Y8" s="40" t="s">
        <v>56</v>
      </c>
      <c r="Z8" s="41" t="s">
        <v>0</v>
      </c>
      <c r="AA8" s="42" t="s">
        <v>19</v>
      </c>
      <c r="AB8" s="40" t="s">
        <v>17</v>
      </c>
      <c r="AC8" s="41" t="s">
        <v>0</v>
      </c>
      <c r="AD8" s="42" t="s">
        <v>19</v>
      </c>
      <c r="AE8" s="40" t="s">
        <v>16</v>
      </c>
      <c r="AF8" s="41" t="s">
        <v>0</v>
      </c>
      <c r="AG8" s="42" t="s">
        <v>19</v>
      </c>
      <c r="AH8" s="40" t="s">
        <v>56</v>
      </c>
      <c r="AI8" s="41" t="s">
        <v>0</v>
      </c>
      <c r="AJ8" s="42" t="s">
        <v>19</v>
      </c>
      <c r="AK8" s="40" t="s">
        <v>16</v>
      </c>
      <c r="AL8" s="41" t="s">
        <v>0</v>
      </c>
      <c r="AM8" s="42" t="s">
        <v>19</v>
      </c>
    </row>
    <row r="9" spans="1:39" s="29" customFormat="1" ht="27.75" customHeight="1">
      <c r="A9" s="109" t="s">
        <v>5</v>
      </c>
      <c r="B9" s="109"/>
      <c r="C9" s="110"/>
      <c r="D9" s="43">
        <f>G9+J9+M9+P9+S9+Y9+AB9+AH9+AE9</f>
        <v>464949</v>
      </c>
      <c r="E9" s="43">
        <f>H9+K9+N9+Q9+T9+Z9+AC9+AI9+AL9</f>
        <v>481340.97000000003</v>
      </c>
      <c r="F9" s="44">
        <f>E9/D9*100</f>
        <v>103.52554151100443</v>
      </c>
      <c r="G9" s="45">
        <v>73300</v>
      </c>
      <c r="H9" s="46">
        <v>80273.45</v>
      </c>
      <c r="I9" s="47">
        <f aca="true" t="shared" si="0" ref="I9:I18">H9/G9*100</f>
        <v>109.51357435197818</v>
      </c>
      <c r="J9" s="48">
        <v>21600</v>
      </c>
      <c r="K9" s="49">
        <v>21242.42</v>
      </c>
      <c r="L9" s="47">
        <f>K9/J9*100</f>
        <v>98.34453703703703</v>
      </c>
      <c r="M9" s="48">
        <v>58474</v>
      </c>
      <c r="N9" s="46">
        <v>58872.28</v>
      </c>
      <c r="O9" s="47">
        <f>N9/M9*100</f>
        <v>100.68112323425795</v>
      </c>
      <c r="P9" s="48">
        <v>176975</v>
      </c>
      <c r="Q9" s="46">
        <v>184814.88</v>
      </c>
      <c r="R9" s="47">
        <f aca="true" t="shared" si="1" ref="R9:R18">Q9/P9*100</f>
        <v>104.4299364316994</v>
      </c>
      <c r="S9" s="48">
        <v>21000</v>
      </c>
      <c r="T9" s="50">
        <v>22000</v>
      </c>
      <c r="U9" s="47">
        <f>T9/S9*100</f>
        <v>104.76190476190477</v>
      </c>
      <c r="V9" s="47"/>
      <c r="W9" s="47"/>
      <c r="X9" s="47"/>
      <c r="Y9" s="48">
        <v>77000</v>
      </c>
      <c r="Z9" s="46">
        <v>77283.08</v>
      </c>
      <c r="AA9" s="47">
        <f>Z9/Y9*100</f>
        <v>100.36763636363636</v>
      </c>
      <c r="AB9" s="48">
        <v>17500</v>
      </c>
      <c r="AC9" s="46">
        <v>17711.44</v>
      </c>
      <c r="AD9" s="47">
        <f>SUM(AC9/AB9*100)</f>
        <v>101.20822857142858</v>
      </c>
      <c r="AE9" s="48"/>
      <c r="AF9" s="51"/>
      <c r="AG9" s="47">
        <v>0</v>
      </c>
      <c r="AH9" s="47">
        <v>19100</v>
      </c>
      <c r="AI9" s="46">
        <v>19143.42</v>
      </c>
      <c r="AJ9" s="47">
        <f>AI9/AH9*100</f>
        <v>100.22732984293192</v>
      </c>
      <c r="AK9" s="47"/>
      <c r="AL9" s="46">
        <v>0</v>
      </c>
      <c r="AM9" s="47">
        <v>0</v>
      </c>
    </row>
    <row r="10" spans="1:39" s="30" customFormat="1" ht="24.75" customHeight="1">
      <c r="A10" s="105" t="s">
        <v>6</v>
      </c>
      <c r="B10" s="105"/>
      <c r="C10" s="106"/>
      <c r="D10" s="43">
        <f aca="true" t="shared" si="2" ref="D10:D18">G10+J10+M10+P10+S10+Y10+AB10+AH10+AE10</f>
        <v>556110</v>
      </c>
      <c r="E10" s="43">
        <f>H10+K10+N10+Q10+T10+W10+Z10+AC10+AF10+AI10</f>
        <v>591922.29</v>
      </c>
      <c r="F10" s="44">
        <f aca="true" t="shared" si="3" ref="F10:F18">E10/D10*100</f>
        <v>106.4397852942763</v>
      </c>
      <c r="G10" s="45">
        <v>181310</v>
      </c>
      <c r="H10" s="46">
        <v>203092.89</v>
      </c>
      <c r="I10" s="47">
        <f t="shared" si="0"/>
        <v>112.0141691026419</v>
      </c>
      <c r="J10" s="48">
        <v>29200</v>
      </c>
      <c r="K10" s="46">
        <v>29220.56</v>
      </c>
      <c r="L10" s="47">
        <f aca="true" t="shared" si="4" ref="L10:L18">K10/J10*100</f>
        <v>100.07041095890412</v>
      </c>
      <c r="M10" s="48">
        <v>85000</v>
      </c>
      <c r="N10" s="46">
        <v>86808.56</v>
      </c>
      <c r="O10" s="47">
        <f aca="true" t="shared" si="5" ref="O10:O18">N10/M10*100</f>
        <v>102.12771764705882</v>
      </c>
      <c r="P10" s="48">
        <v>166000</v>
      </c>
      <c r="Q10" s="49">
        <v>174118.27</v>
      </c>
      <c r="R10" s="47">
        <f t="shared" si="1"/>
        <v>104.89052409638553</v>
      </c>
      <c r="S10" s="48">
        <v>11000</v>
      </c>
      <c r="T10" s="50">
        <v>13770</v>
      </c>
      <c r="U10" s="47">
        <f aca="true" t="shared" si="6" ref="U10:U18">T10/S10*100</f>
        <v>125.18181818181817</v>
      </c>
      <c r="V10" s="47"/>
      <c r="W10" s="79">
        <v>1069.12</v>
      </c>
      <c r="X10" s="47"/>
      <c r="Y10" s="48">
        <v>72500</v>
      </c>
      <c r="Z10" s="46">
        <v>72511.84</v>
      </c>
      <c r="AA10" s="47">
        <f aca="true" t="shared" si="7" ref="AA10:AA18">Z10/Y10*100</f>
        <v>100.01633103448275</v>
      </c>
      <c r="AB10" s="48"/>
      <c r="AC10" s="46">
        <v>108.9</v>
      </c>
      <c r="AD10" s="47"/>
      <c r="AE10" s="48">
        <v>9200</v>
      </c>
      <c r="AF10" s="51">
        <v>9295.15</v>
      </c>
      <c r="AG10" s="47">
        <f>AF10/AE10*100</f>
        <v>101.03423913043478</v>
      </c>
      <c r="AH10" s="47">
        <v>1900</v>
      </c>
      <c r="AI10" s="46">
        <v>1927</v>
      </c>
      <c r="AJ10" s="47">
        <v>0</v>
      </c>
      <c r="AK10" s="47"/>
      <c r="AL10" s="46"/>
      <c r="AM10" s="47">
        <v>0</v>
      </c>
    </row>
    <row r="11" spans="1:39" s="30" customFormat="1" ht="24.75" customHeight="1">
      <c r="A11" s="105" t="s">
        <v>7</v>
      </c>
      <c r="B11" s="105"/>
      <c r="C11" s="106"/>
      <c r="D11" s="43">
        <f t="shared" si="2"/>
        <v>952410</v>
      </c>
      <c r="E11" s="43">
        <f>H11+K11+N11+Q11+T11+Z11+AC11+AI11+AL11</f>
        <v>1065841.45</v>
      </c>
      <c r="F11" s="44">
        <f t="shared" si="3"/>
        <v>111.90993899686059</v>
      </c>
      <c r="G11" s="53">
        <v>233810</v>
      </c>
      <c r="H11" s="46">
        <v>283476.84</v>
      </c>
      <c r="I11" s="47">
        <f t="shared" si="0"/>
        <v>121.24239339634748</v>
      </c>
      <c r="J11" s="48">
        <v>91100</v>
      </c>
      <c r="K11" s="46">
        <v>91142.06</v>
      </c>
      <c r="L11" s="47">
        <f t="shared" si="4"/>
        <v>100.0461690450055</v>
      </c>
      <c r="M11" s="48">
        <v>100000</v>
      </c>
      <c r="N11" s="46">
        <v>103908.68</v>
      </c>
      <c r="O11" s="47">
        <f t="shared" si="5"/>
        <v>103.90868</v>
      </c>
      <c r="P11" s="48">
        <v>399400</v>
      </c>
      <c r="Q11" s="46">
        <v>437414.44</v>
      </c>
      <c r="R11" s="47">
        <f t="shared" si="1"/>
        <v>109.51788683024537</v>
      </c>
      <c r="S11" s="48">
        <v>15500</v>
      </c>
      <c r="T11" s="50">
        <v>19200</v>
      </c>
      <c r="U11" s="47">
        <f t="shared" si="6"/>
        <v>123.87096774193549</v>
      </c>
      <c r="V11" s="47"/>
      <c r="W11" s="47"/>
      <c r="X11" s="47"/>
      <c r="Y11" s="48">
        <v>102000</v>
      </c>
      <c r="Z11" s="46">
        <v>118567.23</v>
      </c>
      <c r="AA11" s="47">
        <f t="shared" si="7"/>
        <v>116.24238235294118</v>
      </c>
      <c r="AB11" s="48">
        <v>5000</v>
      </c>
      <c r="AC11" s="46">
        <v>6207.3</v>
      </c>
      <c r="AD11" s="47">
        <f aca="true" t="shared" si="8" ref="AD11:AD18">SUM(AC11/AB11*100)</f>
        <v>124.146</v>
      </c>
      <c r="AE11" s="48"/>
      <c r="AF11" s="51"/>
      <c r="AG11" s="47">
        <v>0</v>
      </c>
      <c r="AH11" s="47">
        <v>5600</v>
      </c>
      <c r="AI11" s="46">
        <v>5924.9</v>
      </c>
      <c r="AJ11" s="47">
        <f aca="true" t="shared" si="9" ref="AJ11:AJ18">AI11/AH11*100</f>
        <v>105.80178571428571</v>
      </c>
      <c r="AK11" s="48"/>
      <c r="AL11" s="46">
        <v>0</v>
      </c>
      <c r="AM11" s="47">
        <v>0</v>
      </c>
    </row>
    <row r="12" spans="1:39" s="31" customFormat="1" ht="24.75" customHeight="1">
      <c r="A12" s="107" t="s">
        <v>8</v>
      </c>
      <c r="B12" s="107"/>
      <c r="C12" s="108"/>
      <c r="D12" s="43">
        <f t="shared" si="2"/>
        <v>807000</v>
      </c>
      <c r="E12" s="43">
        <f>H12+K12+N12+Q12+T12+W12+Z12+AC12+AI12</f>
        <v>842627.5800000002</v>
      </c>
      <c r="F12" s="44">
        <f t="shared" si="3"/>
        <v>104.41481784386619</v>
      </c>
      <c r="G12" s="48">
        <v>245500</v>
      </c>
      <c r="H12" s="54">
        <v>257368.25</v>
      </c>
      <c r="I12" s="47">
        <f t="shared" si="0"/>
        <v>104.83431771894094</v>
      </c>
      <c r="J12" s="48">
        <v>8500</v>
      </c>
      <c r="K12" s="49">
        <v>8489.5</v>
      </c>
      <c r="L12" s="47">
        <f t="shared" si="4"/>
        <v>99.87647058823529</v>
      </c>
      <c r="M12" s="48">
        <v>91100</v>
      </c>
      <c r="N12" s="49">
        <v>95596.71</v>
      </c>
      <c r="O12" s="47">
        <f t="shared" si="5"/>
        <v>104.93601536772779</v>
      </c>
      <c r="P12" s="79">
        <v>364000</v>
      </c>
      <c r="Q12" s="46">
        <v>371927.33</v>
      </c>
      <c r="R12" s="47">
        <f t="shared" si="1"/>
        <v>102.17783791208792</v>
      </c>
      <c r="S12" s="48">
        <v>19200</v>
      </c>
      <c r="T12" s="50">
        <v>22300</v>
      </c>
      <c r="U12" s="47">
        <f t="shared" si="6"/>
        <v>116.14583333333333</v>
      </c>
      <c r="V12" s="47"/>
      <c r="W12" s="46">
        <v>5.89</v>
      </c>
      <c r="X12" s="47"/>
      <c r="Y12" s="48">
        <v>62000</v>
      </c>
      <c r="Z12" s="46">
        <v>69914.18</v>
      </c>
      <c r="AA12" s="47">
        <f t="shared" si="7"/>
        <v>112.76480645161288</v>
      </c>
      <c r="AB12" s="48">
        <v>200</v>
      </c>
      <c r="AC12" s="46">
        <v>433.68</v>
      </c>
      <c r="AD12" s="47">
        <f>AC12/AB12*100</f>
        <v>216.84</v>
      </c>
      <c r="AE12" s="48"/>
      <c r="AF12" s="51"/>
      <c r="AG12" s="47">
        <v>0</v>
      </c>
      <c r="AH12" s="47">
        <v>16500</v>
      </c>
      <c r="AI12" s="46">
        <v>16592.04</v>
      </c>
      <c r="AJ12" s="47">
        <f t="shared" si="9"/>
        <v>100.55781818181819</v>
      </c>
      <c r="AK12" s="48"/>
      <c r="AL12" s="46"/>
      <c r="AM12" s="47">
        <v>0</v>
      </c>
    </row>
    <row r="13" spans="1:39" s="30" customFormat="1" ht="24.75" customHeight="1">
      <c r="A13" s="105" t="s">
        <v>9</v>
      </c>
      <c r="B13" s="105"/>
      <c r="C13" s="106"/>
      <c r="D13" s="43">
        <f t="shared" si="2"/>
        <v>439100</v>
      </c>
      <c r="E13" s="43">
        <f>H13+K13+N13+Q13+T13+Z13+AC13+AI13</f>
        <v>494842.79999999993</v>
      </c>
      <c r="F13" s="44">
        <f t="shared" si="3"/>
        <v>112.69478478706444</v>
      </c>
      <c r="G13" s="55">
        <v>63400</v>
      </c>
      <c r="H13" s="46">
        <v>74233.83</v>
      </c>
      <c r="I13" s="47">
        <f t="shared" si="0"/>
        <v>117.08805993690852</v>
      </c>
      <c r="J13" s="48">
        <v>14200</v>
      </c>
      <c r="K13" s="46">
        <v>14219.08</v>
      </c>
      <c r="L13" s="47">
        <f t="shared" si="4"/>
        <v>100.1343661971831</v>
      </c>
      <c r="M13" s="48">
        <v>69800</v>
      </c>
      <c r="N13" s="49">
        <v>70894.58</v>
      </c>
      <c r="O13" s="47">
        <f t="shared" si="5"/>
        <v>101.56816618911175</v>
      </c>
      <c r="P13" s="48">
        <v>128000</v>
      </c>
      <c r="Q13" s="49">
        <v>129426.59</v>
      </c>
      <c r="R13" s="47">
        <f t="shared" si="1"/>
        <v>101.1145234375</v>
      </c>
      <c r="S13" s="48">
        <v>13700</v>
      </c>
      <c r="T13" s="56">
        <v>15300</v>
      </c>
      <c r="U13" s="47">
        <f t="shared" si="6"/>
        <v>111.67883211678833</v>
      </c>
      <c r="V13" s="47"/>
      <c r="W13" s="47"/>
      <c r="X13" s="47"/>
      <c r="Y13" s="48">
        <v>150000</v>
      </c>
      <c r="Z13" s="46">
        <v>190105.5</v>
      </c>
      <c r="AA13" s="47">
        <f t="shared" si="7"/>
        <v>126.73700000000001</v>
      </c>
      <c r="AB13" s="48"/>
      <c r="AC13" s="46">
        <v>193.22</v>
      </c>
      <c r="AD13" s="47"/>
      <c r="AE13" s="48"/>
      <c r="AF13" s="51"/>
      <c r="AG13" s="47">
        <v>0</v>
      </c>
      <c r="AH13" s="47">
        <v>0</v>
      </c>
      <c r="AI13" s="46">
        <v>470</v>
      </c>
      <c r="AJ13" s="47">
        <v>0</v>
      </c>
      <c r="AK13" s="48"/>
      <c r="AL13" s="50">
        <v>0</v>
      </c>
      <c r="AM13" s="47">
        <v>0</v>
      </c>
    </row>
    <row r="14" spans="1:39" s="30" customFormat="1" ht="24.75" customHeight="1">
      <c r="A14" s="105" t="s">
        <v>10</v>
      </c>
      <c r="B14" s="105"/>
      <c r="C14" s="106"/>
      <c r="D14" s="43">
        <f t="shared" si="2"/>
        <v>926600</v>
      </c>
      <c r="E14" s="43">
        <f>H14+K14+N14+Q14+T14+Z14+W14+AC14+AF14+AI14</f>
        <v>969670.7799999999</v>
      </c>
      <c r="F14" s="44">
        <f t="shared" si="3"/>
        <v>104.64826030649685</v>
      </c>
      <c r="G14" s="45">
        <v>255000</v>
      </c>
      <c r="H14" s="46">
        <v>278409.47</v>
      </c>
      <c r="I14" s="47">
        <f t="shared" si="0"/>
        <v>109.18018431372548</v>
      </c>
      <c r="J14" s="48">
        <v>162900</v>
      </c>
      <c r="K14" s="46">
        <v>163433.14</v>
      </c>
      <c r="L14" s="47">
        <f t="shared" si="4"/>
        <v>100.32728054020872</v>
      </c>
      <c r="M14" s="48">
        <v>120250</v>
      </c>
      <c r="N14" s="49">
        <v>120889.59</v>
      </c>
      <c r="O14" s="47">
        <f t="shared" si="5"/>
        <v>100.53188357588357</v>
      </c>
      <c r="P14" s="48">
        <v>269500</v>
      </c>
      <c r="Q14" s="46">
        <v>282521.36</v>
      </c>
      <c r="R14" s="47">
        <f t="shared" si="1"/>
        <v>104.83167346938775</v>
      </c>
      <c r="S14" s="48">
        <v>15800</v>
      </c>
      <c r="T14" s="50">
        <v>18400</v>
      </c>
      <c r="U14" s="47">
        <f t="shared" si="6"/>
        <v>116.45569620253164</v>
      </c>
      <c r="V14" s="47"/>
      <c r="W14" s="46">
        <v>0</v>
      </c>
      <c r="X14" s="47"/>
      <c r="Y14" s="48">
        <v>69600</v>
      </c>
      <c r="Z14" s="46">
        <v>71676.2</v>
      </c>
      <c r="AA14" s="47">
        <f t="shared" si="7"/>
        <v>102.98304597701149</v>
      </c>
      <c r="AB14" s="48">
        <v>10000</v>
      </c>
      <c r="AC14" s="46">
        <v>10731.12</v>
      </c>
      <c r="AD14" s="47">
        <f t="shared" si="8"/>
        <v>107.31120000000001</v>
      </c>
      <c r="AE14" s="48">
        <v>21000</v>
      </c>
      <c r="AF14" s="51">
        <v>21059.91</v>
      </c>
      <c r="AG14" s="47">
        <f>AF14/AE14*100</f>
        <v>100.28528571428572</v>
      </c>
      <c r="AH14" s="47">
        <v>2550</v>
      </c>
      <c r="AI14" s="46">
        <v>2549.99</v>
      </c>
      <c r="AJ14" s="47">
        <f t="shared" si="9"/>
        <v>99.99960784313726</v>
      </c>
      <c r="AK14" s="48"/>
      <c r="AL14" s="46">
        <v>0</v>
      </c>
      <c r="AM14" s="47">
        <v>0</v>
      </c>
    </row>
    <row r="15" spans="1:39" s="30" customFormat="1" ht="26.25" customHeight="1">
      <c r="A15" s="105" t="s">
        <v>11</v>
      </c>
      <c r="B15" s="105"/>
      <c r="C15" s="106"/>
      <c r="D15" s="43">
        <f t="shared" si="2"/>
        <v>507500</v>
      </c>
      <c r="E15" s="43">
        <f>H15+K15+N15+Q15+T15+Z15+AC15+AL15</f>
        <v>514166.93999999994</v>
      </c>
      <c r="F15" s="44">
        <f t="shared" si="3"/>
        <v>101.31368275862067</v>
      </c>
      <c r="G15" s="45">
        <v>113100</v>
      </c>
      <c r="H15" s="46">
        <v>117737.99</v>
      </c>
      <c r="I15" s="47">
        <f t="shared" si="0"/>
        <v>104.10078691423519</v>
      </c>
      <c r="J15" s="48">
        <v>4200</v>
      </c>
      <c r="K15" s="46">
        <v>4225.62</v>
      </c>
      <c r="L15" s="47">
        <f t="shared" si="4"/>
        <v>100.61</v>
      </c>
      <c r="M15" s="48">
        <v>89500</v>
      </c>
      <c r="N15" s="49">
        <v>89590.75</v>
      </c>
      <c r="O15" s="47">
        <f t="shared" si="5"/>
        <v>100.1013966480447</v>
      </c>
      <c r="P15" s="48">
        <v>178500</v>
      </c>
      <c r="Q15" s="49">
        <v>178560.5</v>
      </c>
      <c r="R15" s="47">
        <f t="shared" si="1"/>
        <v>100.03389355742296</v>
      </c>
      <c r="S15" s="48">
        <v>13300</v>
      </c>
      <c r="T15" s="50">
        <v>14700</v>
      </c>
      <c r="U15" s="47">
        <f t="shared" si="6"/>
        <v>110.5263157894737</v>
      </c>
      <c r="V15" s="47"/>
      <c r="W15" s="46">
        <v>0</v>
      </c>
      <c r="X15" s="47"/>
      <c r="Y15" s="48">
        <v>100000</v>
      </c>
      <c r="Z15" s="46">
        <v>100443.22</v>
      </c>
      <c r="AA15" s="47">
        <f t="shared" si="7"/>
        <v>100.44322000000001</v>
      </c>
      <c r="AB15" s="48">
        <v>8900</v>
      </c>
      <c r="AC15" s="46">
        <v>8908.86</v>
      </c>
      <c r="AD15" s="47">
        <f t="shared" si="8"/>
        <v>100.09955056179776</v>
      </c>
      <c r="AE15" s="48"/>
      <c r="AF15" s="51"/>
      <c r="AG15" s="47">
        <v>0</v>
      </c>
      <c r="AH15" s="47">
        <v>0</v>
      </c>
      <c r="AI15" s="46">
        <v>0</v>
      </c>
      <c r="AJ15" s="47">
        <v>0</v>
      </c>
      <c r="AK15" s="48"/>
      <c r="AL15" s="46">
        <v>0</v>
      </c>
      <c r="AM15" s="47">
        <v>0</v>
      </c>
    </row>
    <row r="16" spans="1:39" s="30" customFormat="1" ht="24.75" customHeight="1">
      <c r="A16" s="105" t="s">
        <v>12</v>
      </c>
      <c r="B16" s="105"/>
      <c r="C16" s="106"/>
      <c r="D16" s="43">
        <f t="shared" si="2"/>
        <v>4707085</v>
      </c>
      <c r="E16" s="43">
        <f>H16+K16+N16+Q16+W16+Z16+AC16+AI16+AL16</f>
        <v>4991399.459999999</v>
      </c>
      <c r="F16" s="44">
        <f t="shared" si="3"/>
        <v>106.04013864206827</v>
      </c>
      <c r="G16" s="45">
        <v>2918042</v>
      </c>
      <c r="H16" s="46">
        <v>3082941.25</v>
      </c>
      <c r="I16" s="47">
        <f t="shared" si="0"/>
        <v>105.65102387148644</v>
      </c>
      <c r="J16" s="48">
        <v>23000</v>
      </c>
      <c r="K16" s="46">
        <v>23912.33</v>
      </c>
      <c r="L16" s="47">
        <f t="shared" si="4"/>
        <v>103.96665217391305</v>
      </c>
      <c r="M16" s="48">
        <v>250000</v>
      </c>
      <c r="N16" s="46">
        <v>256127.97</v>
      </c>
      <c r="O16" s="47">
        <f t="shared" si="5"/>
        <v>102.45118799999999</v>
      </c>
      <c r="P16" s="48">
        <v>1312950</v>
      </c>
      <c r="Q16" s="46">
        <v>1335142.71</v>
      </c>
      <c r="R16" s="47">
        <f t="shared" si="1"/>
        <v>101.6902936136182</v>
      </c>
      <c r="S16" s="48">
        <v>0</v>
      </c>
      <c r="T16" s="50">
        <v>0</v>
      </c>
      <c r="U16" s="47">
        <v>0</v>
      </c>
      <c r="V16" s="47"/>
      <c r="W16" s="46">
        <v>2.64</v>
      </c>
      <c r="X16" s="47"/>
      <c r="Y16" s="48">
        <v>75000</v>
      </c>
      <c r="Z16" s="46">
        <v>85365.72</v>
      </c>
      <c r="AA16" s="47">
        <f t="shared" si="7"/>
        <v>113.82096</v>
      </c>
      <c r="AB16" s="48">
        <v>30000</v>
      </c>
      <c r="AC16" s="50">
        <v>104821</v>
      </c>
      <c r="AD16" s="47">
        <f t="shared" si="8"/>
        <v>349.4033333333333</v>
      </c>
      <c r="AE16" s="48"/>
      <c r="AF16" s="51"/>
      <c r="AG16" s="47">
        <v>0</v>
      </c>
      <c r="AH16" s="47">
        <v>98093</v>
      </c>
      <c r="AI16" s="46">
        <v>103085.84</v>
      </c>
      <c r="AJ16" s="47">
        <f t="shared" si="9"/>
        <v>105.08990447840314</v>
      </c>
      <c r="AK16" s="48"/>
      <c r="AL16" s="46"/>
      <c r="AM16" s="47">
        <v>0</v>
      </c>
    </row>
    <row r="17" spans="1:39" s="30" customFormat="1" ht="27.75" customHeight="1">
      <c r="A17" s="105" t="s">
        <v>13</v>
      </c>
      <c r="B17" s="105"/>
      <c r="C17" s="106"/>
      <c r="D17" s="43">
        <f t="shared" si="2"/>
        <v>1741667</v>
      </c>
      <c r="E17" s="43">
        <f>H17+K17+N17+Q17+T17+Z17+AC17+AI17+AL17</f>
        <v>1841910.7600000002</v>
      </c>
      <c r="F17" s="44">
        <f t="shared" si="3"/>
        <v>105.75562148217772</v>
      </c>
      <c r="G17" s="45">
        <v>454100</v>
      </c>
      <c r="H17" s="46">
        <v>494730.24</v>
      </c>
      <c r="I17" s="47">
        <f t="shared" si="0"/>
        <v>108.94742127284738</v>
      </c>
      <c r="J17" s="48">
        <v>339200</v>
      </c>
      <c r="K17" s="46">
        <v>339659.64</v>
      </c>
      <c r="L17" s="47">
        <f t="shared" si="4"/>
        <v>100.1355070754717</v>
      </c>
      <c r="M17" s="48">
        <v>157239</v>
      </c>
      <c r="N17" s="46">
        <v>164889.79</v>
      </c>
      <c r="O17" s="47">
        <f t="shared" si="5"/>
        <v>104.86570761706702</v>
      </c>
      <c r="P17" s="48">
        <v>516000</v>
      </c>
      <c r="Q17" s="46">
        <v>553340.16</v>
      </c>
      <c r="R17" s="47">
        <f t="shared" si="1"/>
        <v>107.23646511627906</v>
      </c>
      <c r="S17" s="48">
        <v>40000</v>
      </c>
      <c r="T17" s="50">
        <v>45260</v>
      </c>
      <c r="U17" s="47">
        <f t="shared" si="6"/>
        <v>113.14999999999999</v>
      </c>
      <c r="V17" s="47"/>
      <c r="W17" s="52"/>
      <c r="X17" s="47"/>
      <c r="Y17" s="48">
        <v>186600</v>
      </c>
      <c r="Z17" s="46">
        <v>193391.24</v>
      </c>
      <c r="AA17" s="47">
        <f t="shared" si="7"/>
        <v>103.6394640943194</v>
      </c>
      <c r="AB17" s="48">
        <v>134</v>
      </c>
      <c r="AC17" s="46">
        <v>412.09</v>
      </c>
      <c r="AD17" s="47">
        <v>0</v>
      </c>
      <c r="AE17" s="48"/>
      <c r="AF17" s="51"/>
      <c r="AG17" s="47">
        <v>0</v>
      </c>
      <c r="AH17" s="47">
        <v>48394</v>
      </c>
      <c r="AI17" s="46">
        <v>50227.6</v>
      </c>
      <c r="AJ17" s="47">
        <f t="shared" si="9"/>
        <v>103.78889945034508</v>
      </c>
      <c r="AK17" s="48"/>
      <c r="AL17" s="46">
        <v>0</v>
      </c>
      <c r="AM17" s="47">
        <v>0</v>
      </c>
    </row>
    <row r="18" spans="1:39" s="32" customFormat="1" ht="24.75" customHeight="1">
      <c r="A18" s="102" t="s">
        <v>4</v>
      </c>
      <c r="B18" s="102"/>
      <c r="C18" s="103"/>
      <c r="D18" s="43">
        <f t="shared" si="2"/>
        <v>11102421</v>
      </c>
      <c r="E18" s="43">
        <f>SUM(E9:E17)</f>
        <v>11793723.03</v>
      </c>
      <c r="F18" s="44">
        <f t="shared" si="3"/>
        <v>106.22658814685553</v>
      </c>
      <c r="G18" s="57">
        <f>G9+G10+G11+G12+G13+G14+G15+G16+G17</f>
        <v>4537562</v>
      </c>
      <c r="H18" s="58">
        <f>H9+H10+H11+H12+H13+H14+H15+H16+H17</f>
        <v>4872264.21</v>
      </c>
      <c r="I18" s="47">
        <f t="shared" si="0"/>
        <v>107.3762564566611</v>
      </c>
      <c r="J18" s="59">
        <f>J17+J16+J15+J14+J13+J12+J11+J10+J9</f>
        <v>693900</v>
      </c>
      <c r="K18" s="60">
        <f>K17+K16+K15+K14+K13+K11+K10+K12+K9</f>
        <v>695544.35</v>
      </c>
      <c r="L18" s="47">
        <f t="shared" si="4"/>
        <v>100.23697218619397</v>
      </c>
      <c r="M18" s="57">
        <f>SUM(M9:M17)</f>
        <v>1021363</v>
      </c>
      <c r="N18" s="61">
        <f>N9+N10+N11+N12+N13+N14+N15+N16+N17</f>
        <v>1047578.91</v>
      </c>
      <c r="O18" s="47">
        <f t="shared" si="5"/>
        <v>102.56675736246565</v>
      </c>
      <c r="P18" s="61">
        <f>SUM(P9:P17)</f>
        <v>3511325</v>
      </c>
      <c r="Q18" s="61">
        <f>SUM(Q9:Q17)</f>
        <v>3647266.24</v>
      </c>
      <c r="R18" s="47">
        <f t="shared" si="1"/>
        <v>103.87150833374865</v>
      </c>
      <c r="S18" s="48">
        <f>SUM(S9:S17)</f>
        <v>149500</v>
      </c>
      <c r="T18" s="57">
        <f>T9+T10+T11+T12+T13+T14+T15+T16+T17</f>
        <v>170930</v>
      </c>
      <c r="U18" s="47">
        <f t="shared" si="6"/>
        <v>114.3344481605351</v>
      </c>
      <c r="V18" s="62"/>
      <c r="W18" s="63">
        <f>W10+W12+W14+W15+W16</f>
        <v>1077.65</v>
      </c>
      <c r="X18" s="62"/>
      <c r="Y18" s="57">
        <f>SUM(Y9:Y17)</f>
        <v>894700</v>
      </c>
      <c r="Z18" s="61">
        <f>SUM(Z9:Z17)</f>
        <v>979258.2099999998</v>
      </c>
      <c r="AA18" s="47">
        <f t="shared" si="7"/>
        <v>109.4510126299318</v>
      </c>
      <c r="AB18" s="64">
        <f>SUM(AB9:AB17)</f>
        <v>71734</v>
      </c>
      <c r="AC18" s="64">
        <f>AC9+AC10+AC11+AC12+AC13+AC14+AC15+AC16+AC17</f>
        <v>149527.61000000002</v>
      </c>
      <c r="AD18" s="47">
        <f t="shared" si="8"/>
        <v>208.44733320322302</v>
      </c>
      <c r="AE18" s="57">
        <f>SUM(AE9:AE17)</f>
        <v>30200</v>
      </c>
      <c r="AF18" s="61">
        <f>AF9+AF10+AF11+AF12+AF13+AF14+AF15+AF16+AF17</f>
        <v>30355.059999999998</v>
      </c>
      <c r="AG18" s="47">
        <f>AF18/AE18*100</f>
        <v>100.51344370860926</v>
      </c>
      <c r="AH18" s="47">
        <f>AH9+AH10+AH11+AH12+AH13+AH14+AH15+AH16+AH17</f>
        <v>192137</v>
      </c>
      <c r="AI18" s="61">
        <f>AI9+AI10+AI11+AI12+AI13+AI14+AI15+AI16+AI17</f>
        <v>199920.79</v>
      </c>
      <c r="AJ18" s="47">
        <f t="shared" si="9"/>
        <v>104.05116661548792</v>
      </c>
      <c r="AK18" s="57"/>
      <c r="AL18" s="61">
        <f>AL9+AL10+AL11+AL12+AL13+AL14+AL15+AL16+AL17</f>
        <v>0</v>
      </c>
      <c r="AM18" s="47">
        <v>0</v>
      </c>
    </row>
    <row r="19" spans="1:39" s="32" customFormat="1" ht="24.75" customHeight="1">
      <c r="A19" s="68"/>
      <c r="B19" s="68"/>
      <c r="C19" s="68"/>
      <c r="D19" s="69"/>
      <c r="E19" s="70"/>
      <c r="F19" s="71"/>
      <c r="G19" s="72"/>
      <c r="H19" s="73"/>
      <c r="I19" s="74"/>
      <c r="J19" s="72"/>
      <c r="K19" s="75"/>
      <c r="L19" s="74"/>
      <c r="M19" s="72"/>
      <c r="N19" s="73"/>
      <c r="O19" s="74"/>
      <c r="P19" s="72"/>
      <c r="Q19" s="73"/>
      <c r="R19" s="74"/>
      <c r="S19" s="72"/>
      <c r="T19" s="72"/>
      <c r="U19" s="74"/>
      <c r="V19" s="74"/>
      <c r="W19" s="76"/>
      <c r="X19" s="74"/>
      <c r="Y19" s="72"/>
      <c r="Z19" s="73"/>
      <c r="AA19" s="74"/>
      <c r="AB19" s="77"/>
      <c r="AC19" s="78"/>
      <c r="AD19" s="74"/>
      <c r="AE19" s="72"/>
      <c r="AF19" s="73"/>
      <c r="AG19" s="74"/>
      <c r="AH19" s="72"/>
      <c r="AI19" s="73"/>
      <c r="AJ19" s="74"/>
      <c r="AK19" s="72"/>
      <c r="AL19" s="73"/>
      <c r="AM19" s="74"/>
    </row>
    <row r="20" spans="1:39" s="32" customFormat="1" ht="24.75" customHeight="1">
      <c r="A20" s="68"/>
      <c r="B20" s="68"/>
      <c r="C20" s="68"/>
      <c r="D20" s="69"/>
      <c r="E20" s="70"/>
      <c r="F20" s="71"/>
      <c r="G20" s="72"/>
      <c r="H20" s="73"/>
      <c r="I20" s="74"/>
      <c r="J20" s="72"/>
      <c r="K20" s="75"/>
      <c r="L20" s="74"/>
      <c r="M20" s="72"/>
      <c r="N20" s="73"/>
      <c r="O20" s="74"/>
      <c r="P20" s="72"/>
      <c r="Q20" s="73"/>
      <c r="R20" s="74"/>
      <c r="S20" s="72"/>
      <c r="T20" s="72"/>
      <c r="U20" s="74"/>
      <c r="V20" s="74"/>
      <c r="W20" s="76"/>
      <c r="X20" s="74"/>
      <c r="Y20" s="72"/>
      <c r="Z20" s="73"/>
      <c r="AA20" s="74"/>
      <c r="AB20" s="77"/>
      <c r="AC20" s="78"/>
      <c r="AD20" s="74"/>
      <c r="AE20" s="72"/>
      <c r="AF20" s="73"/>
      <c r="AG20" s="74"/>
      <c r="AH20" s="72"/>
      <c r="AI20" s="73"/>
      <c r="AJ20" s="74"/>
      <c r="AK20" s="72"/>
      <c r="AL20" s="73"/>
      <c r="AM20" s="74"/>
    </row>
    <row r="21" ht="12.75">
      <c r="H21" s="81"/>
    </row>
  </sheetData>
  <mergeCells count="25">
    <mergeCell ref="G6:AM6"/>
    <mergeCell ref="P7:R7"/>
    <mergeCell ref="G7:I7"/>
    <mergeCell ref="D3:AA3"/>
    <mergeCell ref="AK7:AM7"/>
    <mergeCell ref="Y7:AA7"/>
    <mergeCell ref="AB7:AD7"/>
    <mergeCell ref="AE7:AG7"/>
    <mergeCell ref="AH7:AJ7"/>
    <mergeCell ref="A14:C14"/>
    <mergeCell ref="A10:C10"/>
    <mergeCell ref="S7:U7"/>
    <mergeCell ref="V7:X7"/>
    <mergeCell ref="J7:L7"/>
    <mergeCell ref="M7:O7"/>
    <mergeCell ref="A18:C18"/>
    <mergeCell ref="D6:F7"/>
    <mergeCell ref="A15:C15"/>
    <mergeCell ref="A11:C11"/>
    <mergeCell ref="A12:C12"/>
    <mergeCell ref="A13:C13"/>
    <mergeCell ref="A9:C9"/>
    <mergeCell ref="A16:C16"/>
    <mergeCell ref="A17:C17"/>
    <mergeCell ref="A6:C8"/>
  </mergeCells>
  <printOptions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1">
      <selection activeCell="R28" sqref="R28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2.375" style="0" customWidth="1"/>
    <col min="5" max="5" width="11.125" style="0" customWidth="1"/>
    <col min="6" max="6" width="5.875" style="0" customWidth="1"/>
    <col min="7" max="8" width="11.25390625" style="0" customWidth="1"/>
    <col min="9" max="9" width="5.875" style="0" customWidth="1"/>
    <col min="10" max="10" width="11.375" style="0" customWidth="1"/>
    <col min="11" max="11" width="10.875" style="0" customWidth="1"/>
    <col min="12" max="12" width="6.75390625" style="0" customWidth="1"/>
    <col min="13" max="13" width="9.625" style="0" customWidth="1"/>
    <col min="14" max="14" width="9.375" style="0" customWidth="1"/>
    <col min="15" max="15" width="7.625" style="0" customWidth="1"/>
    <col min="16" max="16" width="11.375" style="0" customWidth="1"/>
    <col min="17" max="17" width="11.25390625" style="0" customWidth="1"/>
    <col min="18" max="18" width="6.00390625" style="0" customWidth="1"/>
    <col min="19" max="19" width="10.25390625" style="0" customWidth="1"/>
    <col min="20" max="20" width="10.875" style="0" customWidth="1"/>
    <col min="22" max="22" width="10.375" style="0" customWidth="1"/>
  </cols>
  <sheetData>
    <row r="1" spans="4:18" ht="12.75">
      <c r="D1" s="4"/>
      <c r="E1" s="3"/>
      <c r="F1" s="4"/>
      <c r="G1" s="4"/>
      <c r="H1" s="3"/>
      <c r="I1" s="4"/>
      <c r="J1" s="4"/>
      <c r="K1" s="4"/>
      <c r="L1" s="4"/>
      <c r="M1" s="4"/>
      <c r="N1" s="4"/>
      <c r="O1" s="4"/>
      <c r="P1" s="4"/>
      <c r="Q1" s="4"/>
      <c r="R1" s="4"/>
    </row>
    <row r="2" spans="4:18" ht="12.75">
      <c r="D2" s="4"/>
      <c r="E2" s="3"/>
      <c r="F2" s="4"/>
      <c r="G2" s="4"/>
      <c r="H2" s="3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ht="12.75" customHeight="1">
      <c r="A3" s="1"/>
      <c r="B3" s="156" t="s">
        <v>73</v>
      </c>
      <c r="C3" s="156"/>
      <c r="D3" s="156"/>
      <c r="E3" s="156"/>
      <c r="F3" s="156"/>
      <c r="G3" s="156"/>
      <c r="H3" s="156"/>
      <c r="I3" s="156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</row>
    <row r="4" spans="1:18" ht="12.75">
      <c r="A4" s="1"/>
      <c r="B4" s="1"/>
      <c r="C4" s="1"/>
      <c r="D4" s="6"/>
      <c r="E4" s="7"/>
      <c r="F4" s="6"/>
      <c r="G4" s="6"/>
      <c r="H4" s="7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2.75">
      <c r="A5" s="1"/>
      <c r="B5" s="1"/>
      <c r="C5" s="1"/>
      <c r="D5" s="6"/>
      <c r="E5" s="7"/>
      <c r="F5" s="6"/>
      <c r="G5" s="6"/>
      <c r="H5" s="7"/>
      <c r="I5" s="6"/>
      <c r="J5" s="6"/>
      <c r="K5" s="6"/>
      <c r="L5" s="6"/>
      <c r="M5" s="6"/>
      <c r="N5" s="6"/>
      <c r="O5" s="6"/>
      <c r="P5" s="6"/>
      <c r="Q5" s="6"/>
      <c r="R5" s="6"/>
    </row>
    <row r="6" spans="1:22" ht="12.75" customHeight="1">
      <c r="A6" s="137"/>
      <c r="B6" s="137"/>
      <c r="C6" s="137"/>
      <c r="D6" s="127" t="s">
        <v>1</v>
      </c>
      <c r="E6" s="127"/>
      <c r="F6" s="127"/>
      <c r="G6" s="120" t="s">
        <v>74</v>
      </c>
      <c r="H6" s="158"/>
      <c r="I6" s="158"/>
      <c r="J6" s="120" t="s">
        <v>75</v>
      </c>
      <c r="K6" s="158"/>
      <c r="L6" s="158"/>
      <c r="M6" s="159" t="s">
        <v>21</v>
      </c>
      <c r="N6" s="160"/>
      <c r="O6" s="161"/>
      <c r="P6" s="162" t="s">
        <v>76</v>
      </c>
      <c r="Q6" s="163"/>
      <c r="R6" s="164"/>
      <c r="S6" s="165" t="s">
        <v>77</v>
      </c>
      <c r="T6" s="166"/>
      <c r="U6" s="165" t="s">
        <v>78</v>
      </c>
      <c r="V6" s="166"/>
    </row>
    <row r="7" spans="1:22" ht="27.75" customHeight="1">
      <c r="A7" s="137"/>
      <c r="B7" s="137"/>
      <c r="C7" s="137"/>
      <c r="D7" s="127"/>
      <c r="E7" s="127"/>
      <c r="F7" s="127"/>
      <c r="G7" s="158"/>
      <c r="H7" s="158"/>
      <c r="I7" s="158"/>
      <c r="J7" s="158"/>
      <c r="K7" s="158"/>
      <c r="L7" s="158"/>
      <c r="M7" s="112" t="s">
        <v>79</v>
      </c>
      <c r="N7" s="112"/>
      <c r="O7" s="113"/>
      <c r="P7" s="167"/>
      <c r="Q7" s="168"/>
      <c r="R7" s="169"/>
      <c r="S7" s="170"/>
      <c r="T7" s="171"/>
      <c r="U7" s="170"/>
      <c r="V7" s="171"/>
    </row>
    <row r="8" spans="1:22" ht="33.75">
      <c r="A8" s="138"/>
      <c r="B8" s="138"/>
      <c r="C8" s="138"/>
      <c r="D8" s="10" t="s">
        <v>24</v>
      </c>
      <c r="E8" s="10" t="s">
        <v>25</v>
      </c>
      <c r="F8" s="11" t="s">
        <v>26</v>
      </c>
      <c r="G8" s="10" t="s">
        <v>24</v>
      </c>
      <c r="H8" s="12" t="s">
        <v>80</v>
      </c>
      <c r="I8" s="11" t="s">
        <v>26</v>
      </c>
      <c r="J8" s="10" t="s">
        <v>24</v>
      </c>
      <c r="K8" s="12" t="s">
        <v>80</v>
      </c>
      <c r="L8" s="11" t="s">
        <v>26</v>
      </c>
      <c r="M8" s="10" t="s">
        <v>24</v>
      </c>
      <c r="N8" s="12" t="s">
        <v>80</v>
      </c>
      <c r="O8" s="11" t="s">
        <v>26</v>
      </c>
      <c r="P8" s="10" t="s">
        <v>24</v>
      </c>
      <c r="Q8" s="12" t="s">
        <v>80</v>
      </c>
      <c r="R8" s="11" t="s">
        <v>26</v>
      </c>
      <c r="S8" s="82" t="s">
        <v>24</v>
      </c>
      <c r="T8" s="82" t="s">
        <v>25</v>
      </c>
      <c r="U8" s="82" t="s">
        <v>66</v>
      </c>
      <c r="V8" s="82" t="s">
        <v>69</v>
      </c>
    </row>
    <row r="9" spans="1:22" ht="18" customHeight="1">
      <c r="A9" s="139" t="s">
        <v>51</v>
      </c>
      <c r="B9" s="140"/>
      <c r="C9" s="141"/>
      <c r="D9" s="172">
        <f>G9+J9</f>
        <v>72523.06</v>
      </c>
      <c r="E9" s="173">
        <f>H9+K9</f>
        <v>72523.06</v>
      </c>
      <c r="F9" s="23">
        <f>E9/D9*100</f>
        <v>100</v>
      </c>
      <c r="G9" s="174">
        <v>17000</v>
      </c>
      <c r="H9" s="175">
        <v>17000</v>
      </c>
      <c r="I9" s="176">
        <f aca="true" t="shared" si="0" ref="I9:I18">H9/G9*100</f>
        <v>100</v>
      </c>
      <c r="J9" s="174">
        <v>55523.06</v>
      </c>
      <c r="K9" s="175">
        <v>55523.06</v>
      </c>
      <c r="L9" s="176">
        <f aca="true" t="shared" si="1" ref="L9:L18">K9/J9*100</f>
        <v>100</v>
      </c>
      <c r="M9" s="174">
        <v>10473.06</v>
      </c>
      <c r="N9" s="175">
        <v>10473.06</v>
      </c>
      <c r="O9" s="176">
        <f>N9/M9*100</f>
        <v>100</v>
      </c>
      <c r="P9" s="174">
        <v>84744.58</v>
      </c>
      <c r="Q9" s="174">
        <v>84744.58</v>
      </c>
      <c r="R9" s="176">
        <f>Q9/P9*100</f>
        <v>100</v>
      </c>
      <c r="S9" s="177">
        <f>E9-P9</f>
        <v>-12221.520000000004</v>
      </c>
      <c r="T9" s="178">
        <f>E9-Q9</f>
        <v>-12221.520000000004</v>
      </c>
      <c r="U9" s="178">
        <v>12221.52</v>
      </c>
      <c r="V9" s="178">
        <v>0</v>
      </c>
    </row>
    <row r="10" spans="1:22" ht="19.5" customHeight="1">
      <c r="A10" s="139" t="s">
        <v>52</v>
      </c>
      <c r="B10" s="140"/>
      <c r="C10" s="141"/>
      <c r="D10" s="172">
        <f aca="true" t="shared" si="2" ref="D10:E18">G10+J10</f>
        <v>234500</v>
      </c>
      <c r="E10" s="173">
        <f t="shared" si="2"/>
        <v>234500</v>
      </c>
      <c r="F10" s="23">
        <f aca="true" t="shared" si="3" ref="F10:F18">E10/D10*100</f>
        <v>100</v>
      </c>
      <c r="G10" s="174">
        <v>35000</v>
      </c>
      <c r="H10" s="175">
        <v>35000</v>
      </c>
      <c r="I10" s="176">
        <f t="shared" si="0"/>
        <v>100</v>
      </c>
      <c r="J10" s="179">
        <v>199500</v>
      </c>
      <c r="K10" s="180">
        <v>199500</v>
      </c>
      <c r="L10" s="176">
        <f t="shared" si="1"/>
        <v>100</v>
      </c>
      <c r="M10" s="174"/>
      <c r="N10" s="180"/>
      <c r="O10" s="176"/>
      <c r="P10" s="179">
        <v>234540</v>
      </c>
      <c r="Q10" s="179">
        <v>234540</v>
      </c>
      <c r="R10" s="176">
        <f aca="true" t="shared" si="4" ref="R10:R18">Q10/P10*100</f>
        <v>100</v>
      </c>
      <c r="S10" s="177">
        <f aca="true" t="shared" si="5" ref="S10:S17">E10-P10</f>
        <v>-40</v>
      </c>
      <c r="T10" s="178">
        <f aca="true" t="shared" si="6" ref="T10:T19">E10-Q10</f>
        <v>-40</v>
      </c>
      <c r="U10" s="178">
        <v>40</v>
      </c>
      <c r="V10" s="178">
        <v>0</v>
      </c>
    </row>
    <row r="11" spans="1:22" ht="16.5" customHeight="1">
      <c r="A11" s="139" t="s">
        <v>27</v>
      </c>
      <c r="B11" s="140"/>
      <c r="C11" s="141"/>
      <c r="D11" s="172">
        <f t="shared" si="2"/>
        <v>157660</v>
      </c>
      <c r="E11" s="173">
        <f t="shared" si="2"/>
        <v>157660</v>
      </c>
      <c r="F11" s="23">
        <f t="shared" si="3"/>
        <v>100</v>
      </c>
      <c r="G11" s="174">
        <v>28710</v>
      </c>
      <c r="H11" s="180">
        <v>28710</v>
      </c>
      <c r="I11" s="176">
        <f t="shared" si="0"/>
        <v>100</v>
      </c>
      <c r="J11" s="179">
        <v>128950</v>
      </c>
      <c r="K11" s="180">
        <v>128950</v>
      </c>
      <c r="L11" s="176">
        <f t="shared" si="1"/>
        <v>100</v>
      </c>
      <c r="M11" s="174"/>
      <c r="N11" s="180"/>
      <c r="O11" s="176"/>
      <c r="P11" s="179">
        <v>157660</v>
      </c>
      <c r="Q11" s="179">
        <v>157660</v>
      </c>
      <c r="R11" s="176">
        <f t="shared" si="4"/>
        <v>100</v>
      </c>
      <c r="S11" s="177">
        <f t="shared" si="5"/>
        <v>0</v>
      </c>
      <c r="T11" s="178">
        <f t="shared" si="6"/>
        <v>0</v>
      </c>
      <c r="U11" s="178">
        <v>0</v>
      </c>
      <c r="V11" s="178">
        <v>0</v>
      </c>
    </row>
    <row r="12" spans="1:22" ht="16.5" customHeight="1">
      <c r="A12" s="139" t="s">
        <v>28</v>
      </c>
      <c r="B12" s="140"/>
      <c r="C12" s="141"/>
      <c r="D12" s="172">
        <f t="shared" si="2"/>
        <v>121920</v>
      </c>
      <c r="E12" s="173">
        <f t="shared" si="2"/>
        <v>121920</v>
      </c>
      <c r="F12" s="23">
        <f t="shared" si="3"/>
        <v>100</v>
      </c>
      <c r="G12" s="174">
        <v>29000</v>
      </c>
      <c r="H12" s="180">
        <v>29000</v>
      </c>
      <c r="I12" s="176">
        <f t="shared" si="0"/>
        <v>100</v>
      </c>
      <c r="J12" s="179">
        <v>92920</v>
      </c>
      <c r="K12" s="180">
        <v>92920</v>
      </c>
      <c r="L12" s="176">
        <f t="shared" si="1"/>
        <v>100</v>
      </c>
      <c r="M12" s="174"/>
      <c r="N12" s="180"/>
      <c r="O12" s="176"/>
      <c r="P12" s="179">
        <v>121920</v>
      </c>
      <c r="Q12" s="179">
        <v>121920</v>
      </c>
      <c r="R12" s="176">
        <f t="shared" si="4"/>
        <v>100</v>
      </c>
      <c r="S12" s="177">
        <f t="shared" si="5"/>
        <v>0</v>
      </c>
      <c r="T12" s="178">
        <f t="shared" si="6"/>
        <v>0</v>
      </c>
      <c r="U12" s="178">
        <v>0</v>
      </c>
      <c r="V12" s="178">
        <v>0</v>
      </c>
    </row>
    <row r="13" spans="1:22" ht="19.5" customHeight="1">
      <c r="A13" s="139" t="s">
        <v>29</v>
      </c>
      <c r="B13" s="140"/>
      <c r="C13" s="141"/>
      <c r="D13" s="172">
        <f t="shared" si="2"/>
        <v>307160</v>
      </c>
      <c r="E13" s="173">
        <f t="shared" si="2"/>
        <v>307160</v>
      </c>
      <c r="F13" s="23">
        <f t="shared" si="3"/>
        <v>100</v>
      </c>
      <c r="G13" s="174">
        <v>9850</v>
      </c>
      <c r="H13" s="180">
        <v>9850</v>
      </c>
      <c r="I13" s="176">
        <f t="shared" si="0"/>
        <v>100</v>
      </c>
      <c r="J13" s="179">
        <v>297310</v>
      </c>
      <c r="K13" s="180">
        <v>297310</v>
      </c>
      <c r="L13" s="176">
        <f t="shared" si="1"/>
        <v>100</v>
      </c>
      <c r="M13" s="174"/>
      <c r="N13" s="180"/>
      <c r="O13" s="176"/>
      <c r="P13" s="179">
        <v>307160</v>
      </c>
      <c r="Q13" s="179">
        <v>307160</v>
      </c>
      <c r="R13" s="176">
        <f t="shared" si="4"/>
        <v>100</v>
      </c>
      <c r="S13" s="177">
        <f t="shared" si="5"/>
        <v>0</v>
      </c>
      <c r="T13" s="178">
        <f t="shared" si="6"/>
        <v>0</v>
      </c>
      <c r="U13" s="178">
        <v>0</v>
      </c>
      <c r="V13" s="178">
        <v>0</v>
      </c>
    </row>
    <row r="14" spans="1:22" ht="15.75" customHeight="1">
      <c r="A14" s="139" t="s">
        <v>30</v>
      </c>
      <c r="B14" s="140"/>
      <c r="C14" s="141"/>
      <c r="D14" s="172">
        <f t="shared" si="2"/>
        <v>568240.05</v>
      </c>
      <c r="E14" s="173">
        <f t="shared" si="2"/>
        <v>568240.05</v>
      </c>
      <c r="F14" s="23">
        <f t="shared" si="3"/>
        <v>100</v>
      </c>
      <c r="G14" s="174">
        <v>29000</v>
      </c>
      <c r="H14" s="175">
        <v>29000</v>
      </c>
      <c r="I14" s="176">
        <f t="shared" si="0"/>
        <v>100</v>
      </c>
      <c r="J14" s="174">
        <v>539240.05</v>
      </c>
      <c r="K14" s="175">
        <v>539240.05</v>
      </c>
      <c r="L14" s="176">
        <f t="shared" si="1"/>
        <v>100</v>
      </c>
      <c r="M14" s="174">
        <v>3180.05</v>
      </c>
      <c r="N14" s="175">
        <v>3180.05</v>
      </c>
      <c r="O14" s="176">
        <f>N14/M14*100</f>
        <v>100</v>
      </c>
      <c r="P14" s="174">
        <v>568240.05</v>
      </c>
      <c r="Q14" s="174">
        <v>568240.05</v>
      </c>
      <c r="R14" s="176">
        <f t="shared" si="4"/>
        <v>100</v>
      </c>
      <c r="S14" s="177">
        <f>D14-P14</f>
        <v>0</v>
      </c>
      <c r="T14" s="178">
        <f t="shared" si="6"/>
        <v>0</v>
      </c>
      <c r="U14" s="178">
        <v>0</v>
      </c>
      <c r="V14" s="178">
        <v>0</v>
      </c>
    </row>
    <row r="15" spans="1:22" ht="17.25" customHeight="1">
      <c r="A15" s="139" t="s">
        <v>31</v>
      </c>
      <c r="B15" s="140"/>
      <c r="C15" s="141"/>
      <c r="D15" s="172">
        <f t="shared" si="2"/>
        <v>140316.31</v>
      </c>
      <c r="E15" s="173">
        <f t="shared" si="2"/>
        <v>140316.31</v>
      </c>
      <c r="F15" s="23">
        <f t="shared" si="3"/>
        <v>100</v>
      </c>
      <c r="G15" s="174">
        <v>15000</v>
      </c>
      <c r="H15" s="175">
        <v>15000</v>
      </c>
      <c r="I15" s="176">
        <f t="shared" si="0"/>
        <v>100</v>
      </c>
      <c r="J15" s="174">
        <v>125316.31</v>
      </c>
      <c r="K15" s="175">
        <v>125316.31</v>
      </c>
      <c r="L15" s="176">
        <f t="shared" si="1"/>
        <v>100</v>
      </c>
      <c r="M15" s="174">
        <v>50516.31</v>
      </c>
      <c r="N15" s="175">
        <v>50516.31</v>
      </c>
      <c r="O15" s="176">
        <f>N15/M15*100</f>
        <v>100</v>
      </c>
      <c r="P15" s="174">
        <v>160986.55</v>
      </c>
      <c r="Q15" s="174">
        <v>160986.55</v>
      </c>
      <c r="R15" s="176">
        <f t="shared" si="4"/>
        <v>100</v>
      </c>
      <c r="S15" s="177">
        <f t="shared" si="5"/>
        <v>-20670.23999999999</v>
      </c>
      <c r="T15" s="178">
        <f t="shared" si="6"/>
        <v>-20670.23999999999</v>
      </c>
      <c r="U15" s="178">
        <v>20670.24</v>
      </c>
      <c r="V15" s="178">
        <v>0</v>
      </c>
    </row>
    <row r="16" spans="1:22" ht="18.75" customHeight="1">
      <c r="A16" s="139" t="s">
        <v>32</v>
      </c>
      <c r="B16" s="140"/>
      <c r="C16" s="141"/>
      <c r="D16" s="172">
        <f t="shared" si="2"/>
        <v>429225</v>
      </c>
      <c r="E16" s="173">
        <f t="shared" si="2"/>
        <v>429225</v>
      </c>
      <c r="F16" s="23">
        <f t="shared" si="3"/>
        <v>100</v>
      </c>
      <c r="G16" s="174">
        <v>25450</v>
      </c>
      <c r="H16" s="175">
        <v>25450</v>
      </c>
      <c r="I16" s="176">
        <f t="shared" si="0"/>
        <v>100</v>
      </c>
      <c r="J16" s="179">
        <v>403775</v>
      </c>
      <c r="K16" s="180">
        <v>403775</v>
      </c>
      <c r="L16" s="176">
        <f t="shared" si="1"/>
        <v>100</v>
      </c>
      <c r="M16" s="174"/>
      <c r="N16" s="180"/>
      <c r="O16" s="176"/>
      <c r="P16" s="179">
        <v>429225</v>
      </c>
      <c r="Q16" s="179">
        <v>429225</v>
      </c>
      <c r="R16" s="176">
        <f t="shared" si="4"/>
        <v>100</v>
      </c>
      <c r="S16" s="177">
        <f t="shared" si="5"/>
        <v>0</v>
      </c>
      <c r="T16" s="178">
        <f t="shared" si="6"/>
        <v>0</v>
      </c>
      <c r="U16" s="178">
        <v>0</v>
      </c>
      <c r="V16" s="178">
        <v>0</v>
      </c>
    </row>
    <row r="17" spans="1:22" ht="18" customHeight="1">
      <c r="A17" s="139" t="s">
        <v>33</v>
      </c>
      <c r="B17" s="140"/>
      <c r="C17" s="141"/>
      <c r="D17" s="172">
        <f t="shared" si="2"/>
        <v>65550</v>
      </c>
      <c r="E17" s="173">
        <f t="shared" si="2"/>
        <v>65550</v>
      </c>
      <c r="F17" s="23">
        <f t="shared" si="3"/>
        <v>100</v>
      </c>
      <c r="G17" s="174">
        <v>37550</v>
      </c>
      <c r="H17" s="175">
        <v>37550</v>
      </c>
      <c r="I17" s="176">
        <f t="shared" si="0"/>
        <v>100</v>
      </c>
      <c r="J17" s="179">
        <v>28000</v>
      </c>
      <c r="K17" s="180">
        <v>28000</v>
      </c>
      <c r="L17" s="176">
        <f t="shared" si="1"/>
        <v>100</v>
      </c>
      <c r="M17" s="174"/>
      <c r="N17" s="180"/>
      <c r="O17" s="176"/>
      <c r="P17" s="179">
        <v>80780</v>
      </c>
      <c r="Q17" s="179">
        <v>80780</v>
      </c>
      <c r="R17" s="176">
        <f t="shared" si="4"/>
        <v>100</v>
      </c>
      <c r="S17" s="177">
        <f t="shared" si="5"/>
        <v>-15230</v>
      </c>
      <c r="T17" s="178">
        <f t="shared" si="6"/>
        <v>-15230</v>
      </c>
      <c r="U17" s="178">
        <v>15230</v>
      </c>
      <c r="V17" s="178">
        <v>0</v>
      </c>
    </row>
    <row r="18" spans="1:22" ht="18" customHeight="1">
      <c r="A18" s="139" t="s">
        <v>49</v>
      </c>
      <c r="B18" s="140"/>
      <c r="C18" s="141"/>
      <c r="D18" s="181">
        <f t="shared" si="2"/>
        <v>2097094.4200000002</v>
      </c>
      <c r="E18" s="182">
        <f t="shared" si="2"/>
        <v>2097094.4200000002</v>
      </c>
      <c r="F18" s="23">
        <f t="shared" si="3"/>
        <v>100</v>
      </c>
      <c r="G18" s="183">
        <f>SUM(G9:G17)</f>
        <v>226560</v>
      </c>
      <c r="H18" s="184">
        <f>SUM(H9:H17)</f>
        <v>226560</v>
      </c>
      <c r="I18" s="185">
        <f t="shared" si="0"/>
        <v>100</v>
      </c>
      <c r="J18" s="183">
        <f>SUM(J9:J17)</f>
        <v>1870534.4200000002</v>
      </c>
      <c r="K18" s="184">
        <f>SUM(K9:K17)</f>
        <v>1870534.4200000002</v>
      </c>
      <c r="L18" s="185">
        <f t="shared" si="1"/>
        <v>100</v>
      </c>
      <c r="M18" s="183">
        <f>SUM(M9:M17)</f>
        <v>64169.42</v>
      </c>
      <c r="N18" s="184">
        <f>SUM(N9:N17)</f>
        <v>64169.42</v>
      </c>
      <c r="O18" s="185">
        <f>N18/M18*100</f>
        <v>100</v>
      </c>
      <c r="P18" s="186">
        <f>SUM(P9:P17)</f>
        <v>2145256.18</v>
      </c>
      <c r="Q18" s="186">
        <f>Q9+Q10+Q11+Q12+Q13+Q14+Q15+Q16+Q17</f>
        <v>2145256.18</v>
      </c>
      <c r="R18" s="185">
        <f t="shared" si="4"/>
        <v>100</v>
      </c>
      <c r="S18" s="187">
        <f>S9+S10+S15+S17</f>
        <v>-48161.759999999995</v>
      </c>
      <c r="T18" s="188">
        <f t="shared" si="6"/>
        <v>-48161.76000000001</v>
      </c>
      <c r="U18" s="188">
        <f>SUM(U9:U17)</f>
        <v>48161.76</v>
      </c>
      <c r="V18" s="188">
        <f>SUM(V9:V17)</f>
        <v>0</v>
      </c>
    </row>
    <row r="19" spans="1:22" ht="20.25" customHeight="1">
      <c r="A19" s="139" t="s">
        <v>34</v>
      </c>
      <c r="B19" s="140"/>
      <c r="C19" s="141"/>
      <c r="D19" s="181">
        <v>9920904.4</v>
      </c>
      <c r="E19" s="182">
        <v>9850463.85</v>
      </c>
      <c r="F19" s="23">
        <f>E19/D19*100</f>
        <v>99.28997854268205</v>
      </c>
      <c r="G19" s="181">
        <v>9514195.32</v>
      </c>
      <c r="H19" s="182">
        <v>9443467.95</v>
      </c>
      <c r="I19" s="23">
        <f>H19/G19*100</f>
        <v>99.25661217138013</v>
      </c>
      <c r="J19" s="189">
        <v>406709.08</v>
      </c>
      <c r="K19" s="182">
        <v>406995.9</v>
      </c>
      <c r="L19" s="23">
        <f>K19/J19*100</f>
        <v>100.07052215308299</v>
      </c>
      <c r="M19" s="23"/>
      <c r="N19" s="23"/>
      <c r="O19" s="23"/>
      <c r="P19" s="189">
        <v>10437027.12</v>
      </c>
      <c r="Q19" s="189">
        <v>10296824.08</v>
      </c>
      <c r="R19" s="23">
        <f>Q19/P19*100</f>
        <v>98.65667648087899</v>
      </c>
      <c r="S19" s="187">
        <f>D19-P19</f>
        <v>-516122.7199999988</v>
      </c>
      <c r="T19" s="188">
        <f t="shared" si="6"/>
        <v>-446360.23000000045</v>
      </c>
      <c r="U19" s="188">
        <v>516122.72</v>
      </c>
      <c r="V19" s="188">
        <v>69762.49</v>
      </c>
    </row>
    <row r="20" spans="1:22" ht="30" customHeight="1">
      <c r="A20" s="153" t="s">
        <v>35</v>
      </c>
      <c r="B20" s="154"/>
      <c r="C20" s="155"/>
      <c r="D20" s="181">
        <f>D18+D19</f>
        <v>12017998.82</v>
      </c>
      <c r="E20" s="182">
        <f>E18+E19</f>
        <v>11947558.27</v>
      </c>
      <c r="F20" s="23">
        <f>E20/D20*100</f>
        <v>99.41387454721018</v>
      </c>
      <c r="G20" s="181">
        <f>G18+G19</f>
        <v>9740755.32</v>
      </c>
      <c r="H20" s="182">
        <f>H18+H19</f>
        <v>9670027.95</v>
      </c>
      <c r="I20" s="23">
        <f>H20/G20*100</f>
        <v>99.27390261148659</v>
      </c>
      <c r="J20" s="189">
        <f>J18+J19</f>
        <v>2277243.5</v>
      </c>
      <c r="K20" s="189">
        <f>K18+K19</f>
        <v>2277530.3200000003</v>
      </c>
      <c r="L20" s="23">
        <f>K20/J20*100</f>
        <v>100.01259505186863</v>
      </c>
      <c r="M20" s="23">
        <f>M18</f>
        <v>64169.42</v>
      </c>
      <c r="N20" s="23">
        <f>N18</f>
        <v>64169.42</v>
      </c>
      <c r="O20" s="23">
        <f>O18</f>
        <v>100</v>
      </c>
      <c r="P20" s="23">
        <f>P18+P19</f>
        <v>12582283.299999999</v>
      </c>
      <c r="Q20" s="23">
        <f>Q18+Q19</f>
        <v>12442080.26</v>
      </c>
      <c r="R20" s="23">
        <f>Q20/P20*100</f>
        <v>98.8857106722434</v>
      </c>
      <c r="S20" s="187">
        <f>S18+S19</f>
        <v>-564284.4799999988</v>
      </c>
      <c r="T20" s="188">
        <f>T18+T19</f>
        <v>-494521.99000000046</v>
      </c>
      <c r="U20" s="188">
        <f>SUM(U18:U19)</f>
        <v>564284.48</v>
      </c>
      <c r="V20" s="188">
        <f>SUM(V18:V19)</f>
        <v>69762.49</v>
      </c>
    </row>
    <row r="21" spans="1:18" ht="12.75">
      <c r="A21" s="1"/>
      <c r="B21" s="1"/>
      <c r="C21" s="1"/>
      <c r="D21" s="15"/>
      <c r="E21" s="16"/>
      <c r="F21" s="15"/>
      <c r="G21" s="6"/>
      <c r="H21" s="7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0.75" customHeight="1">
      <c r="A22" s="18"/>
      <c r="B22" s="18"/>
      <c r="C22" s="18"/>
      <c r="D22" s="101"/>
      <c r="E22" s="101"/>
      <c r="F22" s="20"/>
      <c r="G22" s="20"/>
      <c r="H22" s="19"/>
      <c r="I22" s="20"/>
      <c r="J22" s="20"/>
      <c r="K22" s="20"/>
      <c r="L22" s="20"/>
      <c r="M22" s="20"/>
      <c r="N22" s="20"/>
      <c r="O22" s="20"/>
      <c r="P22" s="20"/>
      <c r="Q22" s="20"/>
      <c r="R22" s="20"/>
    </row>
  </sheetData>
  <mergeCells count="22"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B3:U3"/>
    <mergeCell ref="A6:C8"/>
    <mergeCell ref="D6:F7"/>
    <mergeCell ref="G6:I7"/>
    <mergeCell ref="J6:L7"/>
    <mergeCell ref="M6:O6"/>
    <mergeCell ref="P6:R7"/>
    <mergeCell ref="S6:T7"/>
    <mergeCell ref="U6:V7"/>
    <mergeCell ref="M7:O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workbookViewId="0" topLeftCell="A1">
      <selection activeCell="L28" sqref="L28"/>
    </sheetView>
  </sheetViews>
  <sheetFormatPr defaultColWidth="9.00390625" defaultRowHeight="12.75"/>
  <cols>
    <col min="2" max="2" width="4.125" style="0" customWidth="1"/>
    <col min="3" max="3" width="2.00390625" style="0" hidden="1" customWidth="1"/>
    <col min="4" max="4" width="11.75390625" style="0" customWidth="1"/>
    <col min="5" max="5" width="11.125" style="0" customWidth="1"/>
    <col min="6" max="6" width="5.625" style="0" customWidth="1"/>
    <col min="7" max="7" width="9.25390625" style="0" customWidth="1"/>
    <col min="8" max="8" width="10.00390625" style="0" customWidth="1"/>
    <col min="9" max="9" width="5.125" style="0" customWidth="1"/>
    <col min="10" max="10" width="10.625" style="0" customWidth="1"/>
    <col min="11" max="11" width="11.375" style="0" customWidth="1"/>
    <col min="12" max="12" width="4.625" style="0" customWidth="1"/>
    <col min="13" max="13" width="8.00390625" style="0" customWidth="1"/>
    <col min="14" max="14" width="7.75390625" style="0" customWidth="1"/>
    <col min="15" max="15" width="5.375" style="0" customWidth="1"/>
    <col min="16" max="16" width="6.875" style="0" customWidth="1"/>
    <col min="17" max="17" width="7.75390625" style="0" customWidth="1"/>
    <col min="18" max="18" width="5.375" style="0" customWidth="1"/>
    <col min="19" max="19" width="11.625" style="0" customWidth="1"/>
    <col min="20" max="20" width="11.125" style="0" customWidth="1"/>
    <col min="21" max="21" width="4.875" style="0" customWidth="1"/>
    <col min="22" max="23" width="10.25390625" style="0" customWidth="1"/>
    <col min="24" max="24" width="9.625" style="0" customWidth="1"/>
    <col min="25" max="25" width="11.00390625" style="0" customWidth="1"/>
  </cols>
  <sheetData>
    <row r="1" spans="4:18" ht="12.75">
      <c r="D1" s="4"/>
      <c r="E1" s="3"/>
      <c r="F1" s="4"/>
      <c r="G1" s="4"/>
      <c r="H1" s="5"/>
      <c r="I1" s="4"/>
      <c r="J1" s="4"/>
      <c r="K1" s="3"/>
      <c r="L1" s="4"/>
      <c r="M1" s="4"/>
      <c r="N1" s="4"/>
      <c r="O1" s="4"/>
      <c r="P1" s="4"/>
      <c r="Q1" s="4"/>
      <c r="R1" s="4"/>
    </row>
    <row r="2" spans="4:18" ht="12.75">
      <c r="D2" s="4"/>
      <c r="E2" s="3"/>
      <c r="F2" s="4"/>
      <c r="G2" s="4"/>
      <c r="H2" s="5"/>
      <c r="I2" s="4"/>
      <c r="J2" s="4"/>
      <c r="K2" s="3"/>
      <c r="L2" s="4"/>
      <c r="M2" s="4"/>
      <c r="N2" s="4"/>
      <c r="O2" s="4"/>
      <c r="P2" s="4"/>
      <c r="Q2" s="4"/>
      <c r="R2" s="4"/>
    </row>
    <row r="3" spans="1:20" ht="12.75" customHeight="1">
      <c r="A3" s="1"/>
      <c r="B3" s="123" t="s">
        <v>70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4"/>
      <c r="Q3" s="124"/>
      <c r="R3" s="124"/>
      <c r="S3" s="124"/>
      <c r="T3" s="124"/>
    </row>
    <row r="4" spans="1:21" ht="12.75">
      <c r="A4" s="1"/>
      <c r="B4" s="1"/>
      <c r="C4" s="1"/>
      <c r="D4" s="6"/>
      <c r="E4" s="7"/>
      <c r="F4" s="6"/>
      <c r="G4" s="6"/>
      <c r="H4" s="8"/>
      <c r="I4" s="6"/>
      <c r="J4" s="6"/>
      <c r="K4" s="7"/>
      <c r="L4" s="6"/>
      <c r="M4" s="6"/>
      <c r="N4" s="6"/>
      <c r="O4" s="6"/>
      <c r="P4" s="6"/>
      <c r="Q4" s="6"/>
      <c r="R4" s="6"/>
      <c r="S4" s="1"/>
      <c r="T4" s="1"/>
      <c r="U4" s="1"/>
    </row>
    <row r="5" spans="1:21" ht="12.75">
      <c r="A5" s="1"/>
      <c r="B5" s="1"/>
      <c r="C5" s="1"/>
      <c r="D5" s="6"/>
      <c r="E5" s="7"/>
      <c r="F5" s="6"/>
      <c r="G5" s="6"/>
      <c r="H5" s="8"/>
      <c r="I5" s="6"/>
      <c r="J5" s="6"/>
      <c r="K5" s="9"/>
      <c r="L5" s="6"/>
      <c r="M5" s="6"/>
      <c r="N5" s="6"/>
      <c r="O5" s="6"/>
      <c r="P5" s="6"/>
      <c r="Q5" s="6"/>
      <c r="R5" s="6"/>
      <c r="S5" s="1"/>
      <c r="T5" s="125" t="s">
        <v>62</v>
      </c>
      <c r="U5" s="126"/>
    </row>
    <row r="6" spans="1:25" ht="22.5" customHeight="1">
      <c r="A6" s="137"/>
      <c r="B6" s="137"/>
      <c r="C6" s="137"/>
      <c r="D6" s="127" t="s">
        <v>20</v>
      </c>
      <c r="E6" s="127"/>
      <c r="F6" s="127"/>
      <c r="G6" s="142" t="s">
        <v>21</v>
      </c>
      <c r="H6" s="143"/>
      <c r="I6" s="143"/>
      <c r="J6" s="143"/>
      <c r="K6" s="143"/>
      <c r="L6" s="143"/>
      <c r="M6" s="142" t="s">
        <v>21</v>
      </c>
      <c r="N6" s="143"/>
      <c r="O6" s="143"/>
      <c r="P6" s="151"/>
      <c r="Q6" s="151"/>
      <c r="R6" s="152"/>
      <c r="S6" s="127" t="s">
        <v>63</v>
      </c>
      <c r="T6" s="128"/>
      <c r="U6" s="128"/>
      <c r="V6" s="127" t="s">
        <v>64</v>
      </c>
      <c r="W6" s="128"/>
      <c r="X6" s="127" t="s">
        <v>65</v>
      </c>
      <c r="Y6" s="128"/>
    </row>
    <row r="7" spans="1:25" ht="12.75" customHeight="1">
      <c r="A7" s="137"/>
      <c r="B7" s="137"/>
      <c r="C7" s="137"/>
      <c r="D7" s="127"/>
      <c r="E7" s="127"/>
      <c r="F7" s="127"/>
      <c r="G7" s="127" t="s">
        <v>22</v>
      </c>
      <c r="H7" s="127"/>
      <c r="I7" s="127"/>
      <c r="J7" s="127" t="s">
        <v>23</v>
      </c>
      <c r="K7" s="127"/>
      <c r="L7" s="127"/>
      <c r="M7" s="145" t="s">
        <v>67</v>
      </c>
      <c r="N7" s="146"/>
      <c r="O7" s="147"/>
      <c r="P7" s="145" t="s">
        <v>68</v>
      </c>
      <c r="Q7" s="146"/>
      <c r="R7" s="147"/>
      <c r="S7" s="127"/>
      <c r="T7" s="128"/>
      <c r="U7" s="128"/>
      <c r="V7" s="127"/>
      <c r="W7" s="128"/>
      <c r="X7" s="127"/>
      <c r="Y7" s="128"/>
    </row>
    <row r="8" spans="1:25" ht="30" customHeight="1">
      <c r="A8" s="137"/>
      <c r="B8" s="137"/>
      <c r="C8" s="137"/>
      <c r="D8" s="127"/>
      <c r="E8" s="127"/>
      <c r="F8" s="127"/>
      <c r="G8" s="127"/>
      <c r="H8" s="127"/>
      <c r="I8" s="127"/>
      <c r="J8" s="127"/>
      <c r="K8" s="127"/>
      <c r="L8" s="127"/>
      <c r="M8" s="148"/>
      <c r="N8" s="149"/>
      <c r="O8" s="150"/>
      <c r="P8" s="148"/>
      <c r="Q8" s="149"/>
      <c r="R8" s="150"/>
      <c r="S8" s="128"/>
      <c r="T8" s="128"/>
      <c r="U8" s="128"/>
      <c r="V8" s="128"/>
      <c r="W8" s="128"/>
      <c r="X8" s="128"/>
      <c r="Y8" s="128"/>
    </row>
    <row r="9" spans="1:25" ht="33.75">
      <c r="A9" s="138"/>
      <c r="B9" s="138"/>
      <c r="C9" s="138"/>
      <c r="D9" s="10" t="s">
        <v>24</v>
      </c>
      <c r="E9" s="10" t="s">
        <v>25</v>
      </c>
      <c r="F9" s="11" t="s">
        <v>26</v>
      </c>
      <c r="G9" s="10" t="s">
        <v>24</v>
      </c>
      <c r="H9" s="12" t="s">
        <v>25</v>
      </c>
      <c r="I9" s="11" t="s">
        <v>26</v>
      </c>
      <c r="J9" s="10" t="s">
        <v>24</v>
      </c>
      <c r="K9" s="12" t="s">
        <v>25</v>
      </c>
      <c r="L9" s="11" t="s">
        <v>26</v>
      </c>
      <c r="M9" s="10" t="s">
        <v>24</v>
      </c>
      <c r="N9" s="12" t="s">
        <v>25</v>
      </c>
      <c r="O9" s="11" t="s">
        <v>26</v>
      </c>
      <c r="P9" s="10" t="s">
        <v>24</v>
      </c>
      <c r="Q9" s="12" t="s">
        <v>25</v>
      </c>
      <c r="R9" s="11" t="s">
        <v>26</v>
      </c>
      <c r="S9" s="82" t="s">
        <v>24</v>
      </c>
      <c r="T9" s="82" t="s">
        <v>25</v>
      </c>
      <c r="U9" s="83" t="s">
        <v>26</v>
      </c>
      <c r="V9" s="82" t="s">
        <v>24</v>
      </c>
      <c r="W9" s="82" t="s">
        <v>25</v>
      </c>
      <c r="X9" s="82" t="s">
        <v>66</v>
      </c>
      <c r="Y9" s="82" t="s">
        <v>69</v>
      </c>
    </row>
    <row r="10" spans="1:25" ht="12.75">
      <c r="A10" s="144">
        <v>1</v>
      </c>
      <c r="B10" s="144"/>
      <c r="C10" s="144"/>
      <c r="D10" s="13">
        <v>2</v>
      </c>
      <c r="E10" s="13">
        <v>3</v>
      </c>
      <c r="F10" s="14">
        <v>4</v>
      </c>
      <c r="G10" s="13">
        <v>5</v>
      </c>
      <c r="H10" s="13">
        <v>6</v>
      </c>
      <c r="I10" s="14">
        <v>7</v>
      </c>
      <c r="J10" s="13">
        <v>11</v>
      </c>
      <c r="K10" s="13">
        <v>12</v>
      </c>
      <c r="L10" s="14">
        <v>13</v>
      </c>
      <c r="M10" s="14">
        <v>14</v>
      </c>
      <c r="N10" s="14">
        <v>15</v>
      </c>
      <c r="O10" s="14">
        <v>16</v>
      </c>
      <c r="P10" s="14">
        <v>17</v>
      </c>
      <c r="Q10" s="14">
        <v>18</v>
      </c>
      <c r="R10" s="14">
        <v>19</v>
      </c>
      <c r="S10" s="13">
        <v>20</v>
      </c>
      <c r="T10" s="13">
        <v>21</v>
      </c>
      <c r="U10" s="14">
        <v>22</v>
      </c>
      <c r="V10" s="84">
        <v>20</v>
      </c>
      <c r="W10" s="84">
        <v>24</v>
      </c>
      <c r="X10" s="84">
        <v>25</v>
      </c>
      <c r="Y10" s="84">
        <v>26</v>
      </c>
    </row>
    <row r="11" spans="1:25" ht="12.75" customHeight="1">
      <c r="A11" s="139" t="s">
        <v>51</v>
      </c>
      <c r="B11" s="140"/>
      <c r="C11" s="141"/>
      <c r="D11" s="38">
        <f>G11+J11</f>
        <v>2473511</v>
      </c>
      <c r="E11" s="33">
        <f>H11+K11</f>
        <v>2489902.9699999997</v>
      </c>
      <c r="F11" s="22">
        <f aca="true" t="shared" si="0" ref="F11:F19">E11/D11*100</f>
        <v>100.66270050951864</v>
      </c>
      <c r="G11" s="65">
        <v>464949</v>
      </c>
      <c r="H11" s="33">
        <v>481340.97</v>
      </c>
      <c r="I11" s="22">
        <f aca="true" t="shared" si="1" ref="I11:I19">H11/G11*100</f>
        <v>103.52554151100443</v>
      </c>
      <c r="J11" s="65">
        <v>2008562</v>
      </c>
      <c r="K11" s="91">
        <v>2008562</v>
      </c>
      <c r="L11" s="22">
        <f aca="true" t="shared" si="2" ref="L11:L19">K11/J11*100</f>
        <v>100</v>
      </c>
      <c r="M11" s="36">
        <v>1180600</v>
      </c>
      <c r="N11" s="36">
        <v>1180600</v>
      </c>
      <c r="O11" s="22">
        <f aca="true" t="shared" si="3" ref="O11:O19">N11/M11*100</f>
        <v>100</v>
      </c>
      <c r="P11" s="93">
        <v>227580</v>
      </c>
      <c r="Q11" s="93">
        <v>227580</v>
      </c>
      <c r="R11" s="94">
        <f>Q11/P11*100</f>
        <v>100</v>
      </c>
      <c r="S11" s="85">
        <v>2746207.48</v>
      </c>
      <c r="T11" s="86">
        <v>2738619.86</v>
      </c>
      <c r="U11" s="87">
        <f>T11/S11*100</f>
        <v>99.72370550822328</v>
      </c>
      <c r="V11" s="88">
        <f aca="true" t="shared" si="4" ref="V11:V22">D11-S11</f>
        <v>-272696.48</v>
      </c>
      <c r="W11" s="34">
        <f aca="true" t="shared" si="5" ref="W11:W22">E11-T11</f>
        <v>-248716.89000000013</v>
      </c>
      <c r="X11" s="34">
        <v>272697.4</v>
      </c>
      <c r="Y11" s="34">
        <v>23980.51</v>
      </c>
    </row>
    <row r="12" spans="1:25" ht="12.75" customHeight="1">
      <c r="A12" s="139" t="s">
        <v>52</v>
      </c>
      <c r="B12" s="140"/>
      <c r="C12" s="141"/>
      <c r="D12" s="38">
        <f aca="true" t="shared" si="6" ref="D12:D22">G12+J12</f>
        <v>4639754</v>
      </c>
      <c r="E12" s="33">
        <f aca="true" t="shared" si="7" ref="E12:E22">H12+K12</f>
        <v>4675566.29</v>
      </c>
      <c r="F12" s="22">
        <f t="shared" si="0"/>
        <v>100.77185751658386</v>
      </c>
      <c r="G12" s="65">
        <v>556110</v>
      </c>
      <c r="H12" s="33">
        <v>591922.29</v>
      </c>
      <c r="I12" s="22">
        <f t="shared" si="1"/>
        <v>106.4397852942763</v>
      </c>
      <c r="J12" s="65">
        <v>4083644</v>
      </c>
      <c r="K12" s="91">
        <v>4083644</v>
      </c>
      <c r="L12" s="22">
        <f t="shared" si="2"/>
        <v>100</v>
      </c>
      <c r="M12" s="36">
        <v>1924100</v>
      </c>
      <c r="N12" s="36">
        <v>1924100</v>
      </c>
      <c r="O12" s="22">
        <f t="shared" si="3"/>
        <v>100</v>
      </c>
      <c r="P12" s="93"/>
      <c r="Q12" s="93"/>
      <c r="R12" s="94"/>
      <c r="S12" s="85">
        <v>4815779.86</v>
      </c>
      <c r="T12" s="86">
        <v>4797466.56</v>
      </c>
      <c r="U12" s="87">
        <f aca="true" t="shared" si="8" ref="U12:U22">T12/S12*100</f>
        <v>99.61972306599579</v>
      </c>
      <c r="V12" s="88">
        <f t="shared" si="4"/>
        <v>-176025.86000000034</v>
      </c>
      <c r="W12" s="34">
        <f t="shared" si="5"/>
        <v>-121900.26999999955</v>
      </c>
      <c r="X12" s="34">
        <v>176025.86</v>
      </c>
      <c r="Y12" s="34">
        <v>54125.59</v>
      </c>
    </row>
    <row r="13" spans="1:25" ht="12.75" customHeight="1">
      <c r="A13" s="139" t="s">
        <v>27</v>
      </c>
      <c r="B13" s="140"/>
      <c r="C13" s="141"/>
      <c r="D13" s="38">
        <f t="shared" si="6"/>
        <v>4201729</v>
      </c>
      <c r="E13" s="33">
        <f t="shared" si="7"/>
        <v>4315160.45</v>
      </c>
      <c r="F13" s="22">
        <f t="shared" si="0"/>
        <v>102.69963745876996</v>
      </c>
      <c r="G13" s="65">
        <v>952410</v>
      </c>
      <c r="H13" s="33">
        <v>1065841.45</v>
      </c>
      <c r="I13" s="22">
        <f t="shared" si="1"/>
        <v>111.90993899686059</v>
      </c>
      <c r="J13" s="65">
        <v>3249319</v>
      </c>
      <c r="K13" s="91">
        <v>3249319</v>
      </c>
      <c r="L13" s="22">
        <f t="shared" si="2"/>
        <v>100</v>
      </c>
      <c r="M13" s="36">
        <v>2295000</v>
      </c>
      <c r="N13" s="36">
        <v>2295000</v>
      </c>
      <c r="O13" s="22">
        <f t="shared" si="3"/>
        <v>100</v>
      </c>
      <c r="P13" s="93"/>
      <c r="Q13" s="93"/>
      <c r="R13" s="94"/>
      <c r="S13" s="85">
        <v>4346679.26</v>
      </c>
      <c r="T13" s="86">
        <v>4288693.02</v>
      </c>
      <c r="U13" s="87">
        <f t="shared" si="8"/>
        <v>98.66596460121605</v>
      </c>
      <c r="V13" s="88">
        <f t="shared" si="4"/>
        <v>-144950.25999999978</v>
      </c>
      <c r="W13" s="34">
        <f t="shared" si="5"/>
        <v>26467.430000000633</v>
      </c>
      <c r="X13" s="34">
        <v>144950.26</v>
      </c>
      <c r="Y13" s="34">
        <v>171417.69</v>
      </c>
    </row>
    <row r="14" spans="1:25" ht="12.75" customHeight="1">
      <c r="A14" s="139" t="s">
        <v>28</v>
      </c>
      <c r="B14" s="140"/>
      <c r="C14" s="141"/>
      <c r="D14" s="38">
        <f t="shared" si="6"/>
        <v>5349435</v>
      </c>
      <c r="E14" s="33">
        <f t="shared" si="7"/>
        <v>5385062.58</v>
      </c>
      <c r="F14" s="22">
        <f t="shared" si="0"/>
        <v>100.66600641002275</v>
      </c>
      <c r="G14" s="65">
        <v>807000</v>
      </c>
      <c r="H14" s="33">
        <v>842627.58</v>
      </c>
      <c r="I14" s="22">
        <f t="shared" si="1"/>
        <v>104.41481784386617</v>
      </c>
      <c r="J14" s="65">
        <v>4542435</v>
      </c>
      <c r="K14" s="91">
        <v>4542435</v>
      </c>
      <c r="L14" s="22">
        <f t="shared" si="2"/>
        <v>100</v>
      </c>
      <c r="M14" s="36">
        <v>2654100</v>
      </c>
      <c r="N14" s="36">
        <v>2654100</v>
      </c>
      <c r="O14" s="22">
        <f t="shared" si="3"/>
        <v>100</v>
      </c>
      <c r="P14" s="93">
        <v>200290</v>
      </c>
      <c r="Q14" s="93">
        <v>200290</v>
      </c>
      <c r="R14" s="94">
        <f aca="true" t="shared" si="9" ref="R14:R20">Q14/P14*100</f>
        <v>100</v>
      </c>
      <c r="S14" s="85">
        <v>5671235</v>
      </c>
      <c r="T14" s="86">
        <v>5651286.92</v>
      </c>
      <c r="U14" s="87">
        <f t="shared" si="8"/>
        <v>99.64825862444422</v>
      </c>
      <c r="V14" s="88">
        <f t="shared" si="4"/>
        <v>-321800</v>
      </c>
      <c r="W14" s="34">
        <f t="shared" si="5"/>
        <v>-266224.33999999985</v>
      </c>
      <c r="X14" s="34">
        <v>322070.62</v>
      </c>
      <c r="Y14" s="34">
        <v>55846.28</v>
      </c>
    </row>
    <row r="15" spans="1:25" ht="13.5" customHeight="1">
      <c r="A15" s="139" t="s">
        <v>29</v>
      </c>
      <c r="B15" s="140"/>
      <c r="C15" s="141"/>
      <c r="D15" s="38">
        <f t="shared" si="6"/>
        <v>3416723</v>
      </c>
      <c r="E15" s="33">
        <f t="shared" si="7"/>
        <v>3472465.8</v>
      </c>
      <c r="F15" s="22">
        <f t="shared" si="0"/>
        <v>101.631469686012</v>
      </c>
      <c r="G15" s="65">
        <v>439100</v>
      </c>
      <c r="H15" s="33">
        <v>494842.8</v>
      </c>
      <c r="I15" s="22">
        <f t="shared" si="1"/>
        <v>112.69478478706445</v>
      </c>
      <c r="J15" s="65">
        <v>2977623</v>
      </c>
      <c r="K15" s="91">
        <v>2977623</v>
      </c>
      <c r="L15" s="22">
        <f>K15/J15*100</f>
        <v>100</v>
      </c>
      <c r="M15" s="36">
        <v>1769400</v>
      </c>
      <c r="N15" s="36">
        <v>1769400</v>
      </c>
      <c r="O15" s="22">
        <f>N15/M15*100</f>
        <v>100</v>
      </c>
      <c r="P15" s="93">
        <v>133220</v>
      </c>
      <c r="Q15" s="93">
        <v>133220</v>
      </c>
      <c r="R15" s="94">
        <f t="shared" si="9"/>
        <v>100</v>
      </c>
      <c r="S15" s="85">
        <v>3486914.37</v>
      </c>
      <c r="T15" s="86">
        <v>3447762.71</v>
      </c>
      <c r="U15" s="87">
        <f t="shared" si="8"/>
        <v>98.87718320997942</v>
      </c>
      <c r="V15" s="88">
        <f t="shared" si="4"/>
        <v>-70191.37000000011</v>
      </c>
      <c r="W15" s="34">
        <f t="shared" si="5"/>
        <v>24703.08999999985</v>
      </c>
      <c r="X15" s="34">
        <v>217297.95</v>
      </c>
      <c r="Y15" s="34">
        <v>242001.04</v>
      </c>
    </row>
    <row r="16" spans="1:25" ht="12.75" customHeight="1">
      <c r="A16" s="139" t="s">
        <v>30</v>
      </c>
      <c r="B16" s="140"/>
      <c r="C16" s="141"/>
      <c r="D16" s="38">
        <f t="shared" si="6"/>
        <v>4478363</v>
      </c>
      <c r="E16" s="33">
        <f t="shared" si="7"/>
        <v>4521433.78</v>
      </c>
      <c r="F16" s="22">
        <f t="shared" si="0"/>
        <v>100.96175276546364</v>
      </c>
      <c r="G16" s="65">
        <v>926600</v>
      </c>
      <c r="H16" s="33">
        <v>969670.78</v>
      </c>
      <c r="I16" s="22">
        <f t="shared" si="1"/>
        <v>104.64826030649688</v>
      </c>
      <c r="J16" s="65">
        <v>3551763</v>
      </c>
      <c r="K16" s="91">
        <v>3551763</v>
      </c>
      <c r="L16" s="22">
        <f t="shared" si="2"/>
        <v>100</v>
      </c>
      <c r="M16" s="36">
        <v>1976900</v>
      </c>
      <c r="N16" s="36">
        <v>1976900</v>
      </c>
      <c r="O16" s="22">
        <f t="shared" si="3"/>
        <v>100</v>
      </c>
      <c r="P16" s="93">
        <v>66130</v>
      </c>
      <c r="Q16" s="93">
        <v>66130</v>
      </c>
      <c r="R16" s="94">
        <f t="shared" si="9"/>
        <v>100</v>
      </c>
      <c r="S16" s="85">
        <v>4623811.22</v>
      </c>
      <c r="T16" s="86">
        <v>4592297.97</v>
      </c>
      <c r="U16" s="87">
        <f t="shared" si="8"/>
        <v>99.31845725310559</v>
      </c>
      <c r="V16" s="88">
        <f t="shared" si="4"/>
        <v>-145448.21999999974</v>
      </c>
      <c r="W16" s="34">
        <f t="shared" si="5"/>
        <v>-70864.18999999948</v>
      </c>
      <c r="X16" s="34">
        <v>145448.22</v>
      </c>
      <c r="Y16" s="34">
        <v>74584.03</v>
      </c>
    </row>
    <row r="17" spans="1:25" ht="12.75" customHeight="1">
      <c r="A17" s="139" t="s">
        <v>31</v>
      </c>
      <c r="B17" s="140"/>
      <c r="C17" s="141"/>
      <c r="D17" s="38">
        <f t="shared" si="6"/>
        <v>1864817</v>
      </c>
      <c r="E17" s="33">
        <f t="shared" si="7"/>
        <v>1871483.94</v>
      </c>
      <c r="F17" s="22">
        <f t="shared" si="0"/>
        <v>100.35751175584522</v>
      </c>
      <c r="G17" s="65">
        <v>507500</v>
      </c>
      <c r="H17" s="33">
        <v>514166.94</v>
      </c>
      <c r="I17" s="22">
        <f t="shared" si="1"/>
        <v>101.3136827586207</v>
      </c>
      <c r="J17" s="65">
        <v>1357317</v>
      </c>
      <c r="K17" s="91">
        <v>1357317</v>
      </c>
      <c r="L17" s="22">
        <f t="shared" si="2"/>
        <v>100</v>
      </c>
      <c r="M17" s="36">
        <v>1126800</v>
      </c>
      <c r="N17" s="36">
        <v>1126800</v>
      </c>
      <c r="O17" s="22">
        <f t="shared" si="3"/>
        <v>100</v>
      </c>
      <c r="P17" s="93"/>
      <c r="Q17" s="93"/>
      <c r="R17" s="94"/>
      <c r="S17" s="85">
        <v>2197898.7</v>
      </c>
      <c r="T17" s="86">
        <v>2175204.42</v>
      </c>
      <c r="U17" s="87">
        <f t="shared" si="8"/>
        <v>98.96745559747589</v>
      </c>
      <c r="V17" s="88">
        <f t="shared" si="4"/>
        <v>-333081.7000000002</v>
      </c>
      <c r="W17" s="34">
        <f t="shared" si="5"/>
        <v>-303720.48</v>
      </c>
      <c r="X17" s="34">
        <v>333081.7</v>
      </c>
      <c r="Y17" s="34">
        <v>29361.22</v>
      </c>
    </row>
    <row r="18" spans="1:25" ht="12.75" customHeight="1">
      <c r="A18" s="139" t="s">
        <v>32</v>
      </c>
      <c r="B18" s="140"/>
      <c r="C18" s="141"/>
      <c r="D18" s="38">
        <f t="shared" si="6"/>
        <v>17320736.91</v>
      </c>
      <c r="E18" s="33">
        <f t="shared" si="7"/>
        <v>16696851.370000001</v>
      </c>
      <c r="F18" s="22">
        <f t="shared" si="0"/>
        <v>96.39804274355207</v>
      </c>
      <c r="G18" s="65">
        <v>4707085</v>
      </c>
      <c r="H18" s="33">
        <v>4991399.46</v>
      </c>
      <c r="I18" s="22">
        <f>H18/G18*100</f>
        <v>106.0401386420683</v>
      </c>
      <c r="J18" s="38">
        <v>12613651.91</v>
      </c>
      <c r="K18" s="33">
        <v>11705451.91</v>
      </c>
      <c r="L18" s="22">
        <f t="shared" si="2"/>
        <v>92.799864730055</v>
      </c>
      <c r="M18" s="36">
        <v>2098500</v>
      </c>
      <c r="N18" s="36">
        <v>2098500</v>
      </c>
      <c r="O18" s="22">
        <f t="shared" si="3"/>
        <v>100</v>
      </c>
      <c r="P18" s="93">
        <v>383601</v>
      </c>
      <c r="Q18" s="93">
        <v>383601</v>
      </c>
      <c r="R18" s="94">
        <f t="shared" si="9"/>
        <v>100</v>
      </c>
      <c r="S18" s="85">
        <v>17514873.32</v>
      </c>
      <c r="T18" s="86">
        <v>16592730.44</v>
      </c>
      <c r="U18" s="87">
        <f t="shared" si="8"/>
        <v>94.73508678508672</v>
      </c>
      <c r="V18" s="88">
        <f t="shared" si="4"/>
        <v>-194136.41000000015</v>
      </c>
      <c r="W18" s="34">
        <f t="shared" si="5"/>
        <v>104120.93000000156</v>
      </c>
      <c r="X18" s="34">
        <v>413376.67</v>
      </c>
      <c r="Y18" s="34">
        <v>517497.6</v>
      </c>
    </row>
    <row r="19" spans="1:25" ht="12.75" customHeight="1">
      <c r="A19" s="139" t="s">
        <v>33</v>
      </c>
      <c r="B19" s="140"/>
      <c r="C19" s="141"/>
      <c r="D19" s="38">
        <f t="shared" si="6"/>
        <v>7550910</v>
      </c>
      <c r="E19" s="33">
        <f t="shared" si="7"/>
        <v>7316931.99</v>
      </c>
      <c r="F19" s="22">
        <f t="shared" si="0"/>
        <v>96.90132699237576</v>
      </c>
      <c r="G19" s="65">
        <v>1741667</v>
      </c>
      <c r="H19" s="33">
        <v>1841910.76</v>
      </c>
      <c r="I19" s="22">
        <f t="shared" si="1"/>
        <v>105.7556214821777</v>
      </c>
      <c r="J19" s="65">
        <v>5809243</v>
      </c>
      <c r="K19" s="33">
        <v>5475021.23</v>
      </c>
      <c r="L19" s="22">
        <f t="shared" si="2"/>
        <v>94.2467242289572</v>
      </c>
      <c r="M19" s="36">
        <v>3338100</v>
      </c>
      <c r="N19" s="36">
        <v>3338100</v>
      </c>
      <c r="O19" s="22">
        <f t="shared" si="3"/>
        <v>100</v>
      </c>
      <c r="P19" s="93">
        <v>155790</v>
      </c>
      <c r="Q19" s="93">
        <v>155790</v>
      </c>
      <c r="R19" s="94">
        <f t="shared" si="9"/>
        <v>100</v>
      </c>
      <c r="S19" s="85">
        <v>7519083.06</v>
      </c>
      <c r="T19" s="86">
        <v>7431824.95</v>
      </c>
      <c r="U19" s="87">
        <f t="shared" si="8"/>
        <v>98.83951129009074</v>
      </c>
      <c r="V19" s="88">
        <f t="shared" si="4"/>
        <v>31826.94000000041</v>
      </c>
      <c r="W19" s="34">
        <f t="shared" si="5"/>
        <v>-114892.95999999996</v>
      </c>
      <c r="X19" s="34">
        <v>302943.06</v>
      </c>
      <c r="Y19" s="34">
        <v>188050.1</v>
      </c>
    </row>
    <row r="20" spans="1:25" ht="12.75" customHeight="1">
      <c r="A20" s="139" t="s">
        <v>49</v>
      </c>
      <c r="B20" s="140"/>
      <c r="C20" s="141"/>
      <c r="D20" s="38">
        <f t="shared" si="6"/>
        <v>51295978.91</v>
      </c>
      <c r="E20" s="33">
        <f t="shared" si="7"/>
        <v>50744859.17</v>
      </c>
      <c r="F20" s="22">
        <f>E20/D20*100</f>
        <v>98.92560829969354</v>
      </c>
      <c r="G20" s="66">
        <f>SUM(G11:G19)</f>
        <v>11102421</v>
      </c>
      <c r="H20" s="33">
        <f>SUM(H11:H19)</f>
        <v>11793723.03</v>
      </c>
      <c r="I20" s="22">
        <f>H20/G20*100</f>
        <v>106.22658814685553</v>
      </c>
      <c r="J20" s="39">
        <f>SUM(J11:J19)</f>
        <v>40193557.91</v>
      </c>
      <c r="K20" s="33">
        <f>SUM(K11:K19)</f>
        <v>38951136.14</v>
      </c>
      <c r="L20" s="22">
        <f>K20/J20*100</f>
        <v>96.90890323075656</v>
      </c>
      <c r="M20" s="37">
        <f>SUM(M11:M19)</f>
        <v>18363500</v>
      </c>
      <c r="N20" s="92">
        <f>SUM(N11:N19)</f>
        <v>18363500</v>
      </c>
      <c r="O20" s="22">
        <f>N20/M20*100</f>
        <v>100</v>
      </c>
      <c r="P20" s="98">
        <f>P11+P12+P13+P14+P15+P16+P17+P18+P19</f>
        <v>1166611</v>
      </c>
      <c r="Q20" s="98">
        <f>Q11+Q12+Q13+Q14+Q15+Q16+Q17+Q18+Q19</f>
        <v>1166611</v>
      </c>
      <c r="R20" s="99">
        <f t="shared" si="9"/>
        <v>100</v>
      </c>
      <c r="S20" s="89">
        <f>S11+S12+S13+S14+S15+S16+S17+S18+S19</f>
        <v>52922482.27</v>
      </c>
      <c r="T20" s="86">
        <f>SUM(T11:T19)</f>
        <v>51715886.85</v>
      </c>
      <c r="U20" s="87">
        <f t="shared" si="8"/>
        <v>97.72007024567708</v>
      </c>
      <c r="V20" s="90">
        <f t="shared" si="4"/>
        <v>-1626503.3600000069</v>
      </c>
      <c r="W20" s="34">
        <f t="shared" si="5"/>
        <v>-971027.6799999997</v>
      </c>
      <c r="X20" s="35">
        <f>SUM(X11:X19)</f>
        <v>2327891.7399999998</v>
      </c>
      <c r="Y20" s="35">
        <f>SUM(Y11:Y19)</f>
        <v>1356864.06</v>
      </c>
    </row>
    <row r="21" spans="1:25" ht="12.75" customHeight="1">
      <c r="A21" s="139" t="s">
        <v>34</v>
      </c>
      <c r="B21" s="140"/>
      <c r="C21" s="141"/>
      <c r="D21" s="38">
        <f t="shared" si="6"/>
        <v>249213855.91</v>
      </c>
      <c r="E21" s="33">
        <f t="shared" si="7"/>
        <v>252852556.51999998</v>
      </c>
      <c r="F21" s="22">
        <f>E21/D21*100</f>
        <v>101.46007155048156</v>
      </c>
      <c r="G21" s="65">
        <v>41536041</v>
      </c>
      <c r="H21" s="33">
        <v>46133341.61</v>
      </c>
      <c r="I21" s="22">
        <f>H21/G21*100</f>
        <v>111.06822051239789</v>
      </c>
      <c r="J21" s="95">
        <v>207677814.91</v>
      </c>
      <c r="K21" s="33">
        <v>206719214.91</v>
      </c>
      <c r="L21" s="22">
        <f>K21/J21*100</f>
        <v>99.53841964274545</v>
      </c>
      <c r="M21" s="36">
        <v>53225200</v>
      </c>
      <c r="N21" s="36">
        <v>53225200</v>
      </c>
      <c r="O21" s="22">
        <f>N21/M21*100</f>
        <v>100</v>
      </c>
      <c r="P21" s="93"/>
      <c r="Q21" s="93"/>
      <c r="R21" s="94"/>
      <c r="S21" s="85">
        <v>256038789.46</v>
      </c>
      <c r="T21" s="86">
        <v>253629130.61</v>
      </c>
      <c r="U21" s="87">
        <f t="shared" si="8"/>
        <v>99.05886961304492</v>
      </c>
      <c r="V21" s="88">
        <f t="shared" si="4"/>
        <v>-6824933.550000012</v>
      </c>
      <c r="W21" s="34">
        <f t="shared" si="5"/>
        <v>-776574.0900000334</v>
      </c>
      <c r="X21" s="34">
        <v>6824933.55</v>
      </c>
      <c r="Y21" s="34">
        <v>6048359.46</v>
      </c>
    </row>
    <row r="22" spans="1:25" ht="28.5" customHeight="1">
      <c r="A22" s="153" t="s">
        <v>35</v>
      </c>
      <c r="B22" s="154"/>
      <c r="C22" s="155"/>
      <c r="D22" s="38">
        <f t="shared" si="6"/>
        <v>260316276.91</v>
      </c>
      <c r="E22" s="33">
        <f t="shared" si="7"/>
        <v>264646279.55</v>
      </c>
      <c r="F22" s="22">
        <f>E22/D22*100</f>
        <v>101.66336223435503</v>
      </c>
      <c r="G22" s="66">
        <f>G20+G21</f>
        <v>52638462</v>
      </c>
      <c r="H22" s="33">
        <f>H20+H21</f>
        <v>57927064.64</v>
      </c>
      <c r="I22" s="22">
        <f>H22/G22*100</f>
        <v>110.04703108536873</v>
      </c>
      <c r="J22" s="96">
        <f>J21</f>
        <v>207677814.91</v>
      </c>
      <c r="K22" s="97">
        <f>K21</f>
        <v>206719214.91</v>
      </c>
      <c r="L22" s="22">
        <f>K22/J22*100</f>
        <v>99.53841964274545</v>
      </c>
      <c r="M22" s="37">
        <f>M21</f>
        <v>53225200</v>
      </c>
      <c r="N22" s="91">
        <f>N21</f>
        <v>53225200</v>
      </c>
      <c r="O22" s="22">
        <f>N22/M22*100</f>
        <v>100</v>
      </c>
      <c r="P22" s="93"/>
      <c r="Q22" s="93"/>
      <c r="R22" s="94"/>
      <c r="S22" s="85">
        <f>S20+S21-J20</f>
        <v>268767713.82000005</v>
      </c>
      <c r="T22" s="86">
        <f>T20+T21-K20</f>
        <v>266393881.32000005</v>
      </c>
      <c r="U22" s="87">
        <f t="shared" si="8"/>
        <v>99.11677170361696</v>
      </c>
      <c r="V22" s="88">
        <f t="shared" si="4"/>
        <v>-8451436.910000056</v>
      </c>
      <c r="W22" s="34">
        <f t="shared" si="5"/>
        <v>-1747601.7700000405</v>
      </c>
      <c r="X22" s="34">
        <f>SUM(X20:X21)</f>
        <v>9152825.29</v>
      </c>
      <c r="Y22" s="34">
        <f>SUM(Y20:Y21)</f>
        <v>7405223.52</v>
      </c>
    </row>
    <row r="23" spans="1:21" ht="12.75">
      <c r="A23" s="1"/>
      <c r="B23" s="1"/>
      <c r="C23" s="1"/>
      <c r="D23" s="15"/>
      <c r="E23" s="16"/>
      <c r="F23" s="15"/>
      <c r="G23" s="17"/>
      <c r="H23" s="8"/>
      <c r="I23" s="28"/>
      <c r="J23" s="6"/>
      <c r="K23" s="7"/>
      <c r="L23" s="6"/>
      <c r="M23" s="6"/>
      <c r="N23" s="6"/>
      <c r="O23" s="6"/>
      <c r="P23" s="6"/>
      <c r="Q23" s="6"/>
      <c r="R23" s="6"/>
      <c r="S23" s="1"/>
      <c r="T23" s="1"/>
      <c r="U23" s="1"/>
    </row>
    <row r="24" spans="1:21" ht="0.75" customHeight="1">
      <c r="A24" s="18"/>
      <c r="B24" s="18"/>
      <c r="C24" s="18"/>
      <c r="D24" s="19"/>
      <c r="E24" s="19"/>
      <c r="F24" s="20"/>
      <c r="G24" s="20"/>
      <c r="H24" s="21"/>
      <c r="I24" s="28"/>
      <c r="J24" s="20"/>
      <c r="K24" s="19"/>
      <c r="L24" s="20"/>
      <c r="M24" s="20"/>
      <c r="N24" s="20"/>
      <c r="O24" s="20"/>
      <c r="P24" s="20"/>
      <c r="Q24" s="20"/>
      <c r="R24" s="20"/>
      <c r="S24" s="1"/>
      <c r="T24" s="1"/>
      <c r="U24" s="1"/>
    </row>
    <row r="25" spans="1:21" ht="12.75" customHeight="1">
      <c r="A25" s="18"/>
      <c r="B25" s="18"/>
      <c r="C25" s="18"/>
      <c r="D25" s="101" t="s">
        <v>72</v>
      </c>
      <c r="E25" s="101"/>
      <c r="F25" s="101"/>
      <c r="G25" s="101"/>
      <c r="H25" s="21"/>
      <c r="I25" s="28"/>
      <c r="J25" s="20"/>
      <c r="K25" s="19"/>
      <c r="L25" s="20"/>
      <c r="M25" s="20"/>
      <c r="N25" s="20"/>
      <c r="O25" s="20"/>
      <c r="P25" s="20"/>
      <c r="Q25" s="20"/>
      <c r="R25" s="20"/>
      <c r="S25" s="1"/>
      <c r="T25" s="1"/>
      <c r="U25" s="1"/>
    </row>
    <row r="26" spans="1:9" ht="12.75">
      <c r="A26" s="24" t="s">
        <v>39</v>
      </c>
      <c r="B26" s="25"/>
      <c r="C26" s="25"/>
      <c r="D26" s="25"/>
      <c r="E26" s="25"/>
      <c r="F26" s="26"/>
      <c r="G26" s="27">
        <v>27859204</v>
      </c>
      <c r="H26" s="34">
        <v>31416804.24</v>
      </c>
      <c r="I26" s="67">
        <f aca="true" t="shared" si="10" ref="I26:I40">H26/G26*100</f>
        <v>112.76992781272573</v>
      </c>
    </row>
    <row r="27" spans="1:9" ht="12.75">
      <c r="A27" s="24" t="s">
        <v>40</v>
      </c>
      <c r="B27" s="25"/>
      <c r="C27" s="25"/>
      <c r="D27" s="25"/>
      <c r="E27" s="25"/>
      <c r="F27" s="26"/>
      <c r="G27" s="27">
        <v>6380000</v>
      </c>
      <c r="H27" s="34">
        <v>6480660.21</v>
      </c>
      <c r="I27" s="67">
        <f t="shared" si="10"/>
        <v>101.57774623824452</v>
      </c>
    </row>
    <row r="28" spans="1:9" ht="12.75">
      <c r="A28" s="27" t="s">
        <v>14</v>
      </c>
      <c r="B28" s="24"/>
      <c r="C28" s="25"/>
      <c r="D28" s="25"/>
      <c r="E28" s="25"/>
      <c r="F28" s="26"/>
      <c r="G28" s="27">
        <v>693900</v>
      </c>
      <c r="H28" s="34">
        <v>695544.37</v>
      </c>
      <c r="I28" s="67">
        <f t="shared" si="10"/>
        <v>100.23697506845366</v>
      </c>
    </row>
    <row r="29" spans="1:9" ht="12.75">
      <c r="A29" s="129" t="s">
        <v>41</v>
      </c>
      <c r="B29" s="130"/>
      <c r="C29" s="130"/>
      <c r="D29" s="130"/>
      <c r="E29" s="130"/>
      <c r="F29" s="131"/>
      <c r="G29" s="27">
        <v>178000</v>
      </c>
      <c r="H29" s="34">
        <v>203780.52</v>
      </c>
      <c r="I29" s="67">
        <f t="shared" si="10"/>
        <v>114.48343820224719</v>
      </c>
    </row>
    <row r="30" spans="1:9" ht="12.75">
      <c r="A30" s="129" t="s">
        <v>42</v>
      </c>
      <c r="B30" s="130"/>
      <c r="C30" s="130"/>
      <c r="D30" s="130"/>
      <c r="E30" s="130"/>
      <c r="F30" s="131"/>
      <c r="G30" s="27">
        <v>2700000</v>
      </c>
      <c r="H30" s="34">
        <v>3229076.99</v>
      </c>
      <c r="I30" s="67">
        <f t="shared" si="10"/>
        <v>119.59544407407408</v>
      </c>
    </row>
    <row r="31" spans="1:9" ht="12.75">
      <c r="A31" s="129" t="s">
        <v>47</v>
      </c>
      <c r="B31" s="132"/>
      <c r="C31" s="132"/>
      <c r="D31" s="132"/>
      <c r="E31" s="132"/>
      <c r="F31" s="133"/>
      <c r="G31" s="27">
        <v>0</v>
      </c>
      <c r="H31" s="34">
        <v>8897.78</v>
      </c>
      <c r="I31" s="67">
        <v>0</v>
      </c>
    </row>
    <row r="32" spans="1:9" ht="12.75">
      <c r="A32" s="129" t="s">
        <v>54</v>
      </c>
      <c r="B32" s="130"/>
      <c r="C32" s="130"/>
      <c r="D32" s="130"/>
      <c r="E32" s="130"/>
      <c r="F32" s="131"/>
      <c r="G32" s="27">
        <v>894700</v>
      </c>
      <c r="H32" s="34">
        <v>979259.22</v>
      </c>
      <c r="I32" s="67">
        <f t="shared" si="10"/>
        <v>109.45112551693306</v>
      </c>
    </row>
    <row r="33" spans="1:9" ht="12.75">
      <c r="A33" s="129" t="s">
        <v>53</v>
      </c>
      <c r="B33" s="130"/>
      <c r="C33" s="130"/>
      <c r="D33" s="130"/>
      <c r="E33" s="130"/>
      <c r="F33" s="131"/>
      <c r="G33" s="27">
        <v>99000</v>
      </c>
      <c r="H33" s="34">
        <v>109888.1</v>
      </c>
      <c r="I33" s="67">
        <f t="shared" si="10"/>
        <v>110.99808080808083</v>
      </c>
    </row>
    <row r="34" spans="1:9" ht="12.75">
      <c r="A34" s="129" t="s">
        <v>43</v>
      </c>
      <c r="B34" s="130"/>
      <c r="C34" s="130"/>
      <c r="D34" s="130"/>
      <c r="E34" s="130"/>
      <c r="F34" s="131"/>
      <c r="G34" s="27">
        <v>585000</v>
      </c>
      <c r="H34" s="34">
        <v>661531.49</v>
      </c>
      <c r="I34" s="67">
        <f t="shared" si="10"/>
        <v>113.08230598290598</v>
      </c>
    </row>
    <row r="35" spans="1:9" ht="12.75">
      <c r="A35" s="129" t="s">
        <v>59</v>
      </c>
      <c r="B35" s="132"/>
      <c r="C35" s="132"/>
      <c r="D35" s="132"/>
      <c r="E35" s="132"/>
      <c r="F35" s="133"/>
      <c r="G35" s="27">
        <v>259000</v>
      </c>
      <c r="H35" s="34">
        <v>259570.92</v>
      </c>
      <c r="I35" s="67">
        <f t="shared" si="10"/>
        <v>100.22043243243243</v>
      </c>
    </row>
    <row r="36" spans="1:9" ht="12.75">
      <c r="A36" s="129" t="s">
        <v>44</v>
      </c>
      <c r="B36" s="130"/>
      <c r="C36" s="130"/>
      <c r="D36" s="130"/>
      <c r="E36" s="130"/>
      <c r="F36" s="131"/>
      <c r="G36" s="27">
        <v>85000</v>
      </c>
      <c r="H36" s="27">
        <v>86496</v>
      </c>
      <c r="I36" s="67">
        <f t="shared" si="10"/>
        <v>101.76</v>
      </c>
    </row>
    <row r="37" spans="1:9" ht="12.75">
      <c r="A37" s="129" t="s">
        <v>55</v>
      </c>
      <c r="B37" s="130"/>
      <c r="C37" s="130"/>
      <c r="D37" s="130"/>
      <c r="E37" s="130"/>
      <c r="F37" s="131"/>
      <c r="G37" s="27">
        <v>192137</v>
      </c>
      <c r="H37" s="34">
        <v>199920.93</v>
      </c>
      <c r="I37" s="67">
        <f>H37/G37*100</f>
        <v>104.0512394801626</v>
      </c>
    </row>
    <row r="38" spans="1:9" ht="12.75">
      <c r="A38" s="129" t="s">
        <v>45</v>
      </c>
      <c r="B38" s="130"/>
      <c r="C38" s="130"/>
      <c r="D38" s="130"/>
      <c r="E38" s="130"/>
      <c r="F38" s="131"/>
      <c r="G38" s="27">
        <v>1610100</v>
      </c>
      <c r="H38" s="34">
        <v>1801910.84</v>
      </c>
      <c r="I38" s="67">
        <f t="shared" si="10"/>
        <v>111.91297683373705</v>
      </c>
    </row>
    <row r="39" spans="1:9" ht="12.75">
      <c r="A39" s="129" t="s">
        <v>61</v>
      </c>
      <c r="B39" s="130"/>
      <c r="C39" s="130"/>
      <c r="D39" s="130"/>
      <c r="E39" s="130"/>
      <c r="F39" s="131"/>
      <c r="G39" s="27">
        <v>0</v>
      </c>
      <c r="H39" s="34">
        <v>0</v>
      </c>
      <c r="I39" s="67">
        <v>0</v>
      </c>
    </row>
    <row r="40" spans="1:9" ht="17.25" customHeight="1">
      <c r="A40" s="134" t="s">
        <v>46</v>
      </c>
      <c r="B40" s="135"/>
      <c r="C40" s="135"/>
      <c r="D40" s="135"/>
      <c r="E40" s="135"/>
      <c r="F40" s="136"/>
      <c r="G40" s="80">
        <f>SUM(G26:G39)</f>
        <v>41536041</v>
      </c>
      <c r="H40" s="35">
        <f>SUM(H26:H39)</f>
        <v>46133341.61000001</v>
      </c>
      <c r="I40" s="23">
        <f t="shared" si="10"/>
        <v>111.06822051239791</v>
      </c>
    </row>
  </sheetData>
  <mergeCells count="38">
    <mergeCell ref="A13:C13"/>
    <mergeCell ref="P7:R8"/>
    <mergeCell ref="M6:R6"/>
    <mergeCell ref="A22:C22"/>
    <mergeCell ref="A18:C18"/>
    <mergeCell ref="A19:C19"/>
    <mergeCell ref="A20:C20"/>
    <mergeCell ref="A21:C21"/>
    <mergeCell ref="A14:C14"/>
    <mergeCell ref="M7:O8"/>
    <mergeCell ref="A10:C10"/>
    <mergeCell ref="A11:C11"/>
    <mergeCell ref="A12:C12"/>
    <mergeCell ref="J7:L8"/>
    <mergeCell ref="G7:I8"/>
    <mergeCell ref="A34:F34"/>
    <mergeCell ref="A31:F31"/>
    <mergeCell ref="A32:F32"/>
    <mergeCell ref="A40:F40"/>
    <mergeCell ref="A37:F37"/>
    <mergeCell ref="A35:F35"/>
    <mergeCell ref="A39:F39"/>
    <mergeCell ref="A36:F36"/>
    <mergeCell ref="A38:F38"/>
    <mergeCell ref="X6:Y8"/>
    <mergeCell ref="A29:F29"/>
    <mergeCell ref="A30:F30"/>
    <mergeCell ref="A33:F33"/>
    <mergeCell ref="A6:C9"/>
    <mergeCell ref="D6:F8"/>
    <mergeCell ref="A15:C15"/>
    <mergeCell ref="A17:C17"/>
    <mergeCell ref="G6:L6"/>
    <mergeCell ref="A16:C16"/>
    <mergeCell ref="B3:T3"/>
    <mergeCell ref="T5:U5"/>
    <mergeCell ref="S6:U8"/>
    <mergeCell ref="V6:W8"/>
  </mergeCells>
  <printOptions/>
  <pageMargins left="0.3937007874015748" right="0.1968503937007874" top="0.7874015748031497" bottom="0.3937007874015748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2011-01-15T07:48:27Z</cp:lastPrinted>
  <dcterms:created xsi:type="dcterms:W3CDTF">2006-06-07T06:53:09Z</dcterms:created>
  <dcterms:modified xsi:type="dcterms:W3CDTF">2011-01-17T05:55:51Z</dcterms:modified>
  <cp:category/>
  <cp:version/>
  <cp:contentType/>
  <cp:contentStatus/>
</cp:coreProperties>
</file>