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<sst xmlns="http://schemas.openxmlformats.org/spreadsheetml/2006/main" count="146" uniqueCount="78">
  <si>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</si>
  <si>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</si>
  <si>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</si>
  <si>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</si>
  <si>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</si>
  <si>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</si>
  <si>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</si>
  <si>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</si>
  <si>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</si>
  <si>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</si>
  <si>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</si>
  <si>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</si>
  <si>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</si>
  <si>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</si>
  <si>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</si>
  <si>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</si>
  <si>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</si>
  <si>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</si>
  <si>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</si>
  <si>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год</t>
  </si>
  <si>
    <t>план             год</t>
  </si>
  <si>
    <t xml:space="preserve"> % исп-ия</t>
  </si>
  <si>
    <t>всего доходов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</si>
  <si>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</si>
  <si>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</si>
  <si>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</si>
  <si>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</si>
  <si>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</si>
  <si>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</si>
  <si>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</si>
  <si>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</si>
  <si>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</si>
  <si>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</si>
  <si>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</si>
  <si>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</si>
  <si>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</si>
  <si>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</si>
  <si>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</si>
  <si>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</si>
  <si>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</si>
  <si>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</si>
  <si>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</si>
  <si>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</si>
  <si>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</si>
  <si>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</si>
  <si>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</si>
  <si>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</si>
  <si>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</si>
  <si>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</si>
  <si>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</si>
  <si>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</si>
  <si>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</si>
  <si>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</si>
  <si>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</si>
  <si>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</si>
  <si>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</si>
  <si>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</si>
  <si>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</si>
  <si>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</si>
  <si>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</si>
  <si>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</si>
  <si>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</si>
  <si>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</si>
  <si>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</si>
  <si>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</si>
  <si>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</si>
  <si>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Почие неналоговые доходы (Невыясненные поступления)</t>
  </si>
  <si>
    <t>от возмещения коммунальных услуг</t>
  </si>
  <si>
    <t xml:space="preserve">Доходы от предпринимательской и иной приносящей деятельности </t>
  </si>
  <si>
    <t>(руб.)</t>
  </si>
  <si>
    <t>всего расходов</t>
  </si>
  <si>
    <t>Дефицит (-),Профицит (+)</t>
  </si>
  <si>
    <t>Остатки на счетах бюджетов</t>
  </si>
  <si>
    <t>На 01.01.2010 г.</t>
  </si>
  <si>
    <t>На19.11.2010 г.</t>
  </si>
  <si>
    <t xml:space="preserve"> </t>
  </si>
  <si>
    <t xml:space="preserve">Исполнение налоговых и неналоговых доходов бюджетов сельских поселений Яльчикского района по состоянию на 01.12.2010 года  </t>
  </si>
  <si>
    <t xml:space="preserve">Сведения об исполнении консолидированного бюджета Яльчикского района по состоянию на 01.12.2010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</si>
</sst>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wrapText="1"/>
    </xf>
    <xf numFmtId="164" fontId="9" fillId="0" borderId="2" xfId="0" applyNumberFormat="1" applyFont="1" applyFill="1" applyBorder="1" applyAlignment="1">
      <alignment wrapText="1"/>
    </xf>
    <xf numFmtId="164" fontId="17" fillId="0" borderId="2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9" fillId="0" borderId="2" xfId="0" applyNumberFormat="1" applyFont="1" applyFill="1" applyBorder="1" applyAlignment="1">
      <alignment wrapText="1"/>
    </xf>
    <xf numFmtId="2" fontId="2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" fontId="2" fillId="0" borderId="2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wrapText="1"/>
    </xf>
    <xf numFmtId="2" fontId="9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7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2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2" fontId="5" fillId="0" borderId="2" xfId="0" applyNumberFormat="1" applyFont="1" applyFill="1" applyBorder="1" applyAlignment="1">
      <alignment/>
    </xf>
    <xf numFmtId="1" fontId="3" fillId="0" borderId="2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/>
    </xf>
    <xf numFmtId="4" fontId="2" fillId="0" borderId="2" xfId="0" applyNumberFormat="1" applyFont="1" applyBorder="1" applyAlignment="1">
      <alignment wrapText="1"/>
    </xf>
    <xf numFmtId="2" fontId="9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1" fontId="9" fillId="0" borderId="2" xfId="0" applyNumberFormat="1" applyFont="1" applyFill="1" applyBorder="1" applyAlignment="1">
      <alignment wrapText="1"/>
    </xf>
    <xf numFmtId="1" fontId="9" fillId="0" borderId="2" xfId="0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35"/>
  <sheetViews>
    <sheetView tabSelected="1" workbookViewId="0" topLeftCell="A13">
      <pane xSplit="5" topLeftCell="F1" activePane="topRight" state="frozen"/>
      <selection pane="topLeft" activeCell="A4" sqref="A4"/>
      <selection pane="topRight" activeCell="M32" sqref="M32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1.25390625" style="0" customWidth="1"/>
    <col min="5" max="5" width="12.00390625" style="0" customWidth="1"/>
    <col min="6" max="6" width="6.125" style="0" customWidth="1"/>
    <col min="7" max="7" width="10.75390625" style="0" customWidth="1"/>
    <col min="8" max="8" width="10.875" style="0" customWidth="1"/>
    <col min="9" max="9" width="5.875" style="0" customWidth="1"/>
    <col min="10" max="11" width="10.75390625" style="0" customWidth="1"/>
    <col min="12" max="12" width="6.75390625" style="0" customWidth="1"/>
    <col min="13" max="14" width="9.25390625" style="0" customWidth="1"/>
    <col min="15" max="15" width="6.125" style="0" customWidth="1"/>
    <col min="16" max="16" width="10.25390625" style="0" customWidth="1"/>
    <col min="17" max="17" width="10.375" style="0" customWidth="1"/>
    <col min="18" max="18" width="5.75390625" style="0" customWidth="1"/>
    <col min="19" max="19" width="7.25390625" style="0" customWidth="1"/>
    <col min="20" max="20" width="7.00390625" style="0" customWidth="1"/>
    <col min="21" max="21" width="5.25390625" style="0" customWidth="1"/>
    <col min="22" max="22" width="7.75390625" style="0" customWidth="1"/>
    <col min="23" max="23" width="8.25390625" style="0" customWidth="1"/>
    <col min="24" max="24" width="4.875" style="0" customWidth="1"/>
    <col min="25" max="25" width="7.125" style="0" customWidth="1"/>
    <col min="26" max="26" width="10.625" style="0" customWidth="1"/>
    <col min="27" max="27" width="5.875" style="0" customWidth="1"/>
    <col min="28" max="28" width="8.75390625" style="0" customWidth="1"/>
    <col min="29" max="29" width="8.625" style="0" customWidth="1"/>
    <col min="30" max="30" width="5.25390625" style="0" customWidth="1"/>
    <col min="31" max="31" width="6.875" style="0" customWidth="1"/>
    <col min="33" max="33" width="5.625" style="0" customWidth="1"/>
    <col min="34" max="34" width="9.625" style="0" customWidth="1"/>
    <col min="35" max="35" width="9.625" style="0" bestFit="1" customWidth="1"/>
    <col min="36" max="36" width="6.25390625" style="0" customWidth="1"/>
    <col min="37" max="37" width="5.625" style="0" customWidth="1"/>
    <col min="38" max="38" width="9.00390625" style="0" customWidth="1"/>
    <col min="39" max="39" width="4.125" style="0" customWidth="1"/>
  </cols>
  <sheetData>
    <row r="1" ht="3" customHeight="1"/>
    <row r="2" ht="12.75" customHeight="1" hidden="1"/>
    <row r="3" spans="4:30" ht="56.25" customHeight="1">
      <c r="D3" s="112" t="s">
        <v>76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3"/>
      <c r="Z3" s="3"/>
      <c r="AA3" s="3"/>
      <c r="AB3" s="3"/>
      <c r="AC3" s="3"/>
      <c r="AD3" s="3"/>
    </row>
    <row r="6" spans="1:39" ht="12.75">
      <c r="A6" s="105" t="s">
        <v>3</v>
      </c>
      <c r="B6" s="105"/>
      <c r="C6" s="105"/>
      <c r="D6" s="105" t="s">
        <v>1</v>
      </c>
      <c r="E6" s="105"/>
      <c r="F6" s="105"/>
      <c r="G6" s="118" t="s">
        <v>23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20"/>
    </row>
    <row r="7" spans="1:39" ht="78.75" customHeight="1">
      <c r="A7" s="105"/>
      <c r="B7" s="105"/>
      <c r="C7" s="105"/>
      <c r="D7" s="105"/>
      <c r="E7" s="105"/>
      <c r="F7" s="105"/>
      <c r="G7" s="116" t="s">
        <v>2</v>
      </c>
      <c r="H7" s="116"/>
      <c r="I7" s="117"/>
      <c r="J7" s="116" t="s">
        <v>14</v>
      </c>
      <c r="K7" s="116"/>
      <c r="L7" s="117"/>
      <c r="M7" s="116" t="s">
        <v>62</v>
      </c>
      <c r="N7" s="116"/>
      <c r="O7" s="117"/>
      <c r="P7" s="116" t="s">
        <v>15</v>
      </c>
      <c r="Q7" s="116"/>
      <c r="R7" s="117"/>
      <c r="S7" s="113" t="s">
        <v>43</v>
      </c>
      <c r="T7" s="114"/>
      <c r="U7" s="115"/>
      <c r="V7" s="113" t="s">
        <v>55</v>
      </c>
      <c r="W7" s="114"/>
      <c r="X7" s="115"/>
      <c r="Y7" s="113" t="s">
        <v>63</v>
      </c>
      <c r="Z7" s="114"/>
      <c r="AA7" s="115"/>
      <c r="AB7" s="113" t="s">
        <v>53</v>
      </c>
      <c r="AC7" s="114"/>
      <c r="AD7" s="115"/>
      <c r="AE7" s="113" t="s">
        <v>42</v>
      </c>
      <c r="AF7" s="114"/>
      <c r="AG7" s="115"/>
      <c r="AH7" s="113" t="s">
        <v>41</v>
      </c>
      <c r="AI7" s="123"/>
      <c r="AJ7" s="124"/>
      <c r="AK7" s="122" t="s">
        <v>65</v>
      </c>
      <c r="AL7" s="122"/>
      <c r="AM7" s="122"/>
    </row>
    <row r="8" spans="1:39" ht="51">
      <c r="A8" s="105"/>
      <c r="B8" s="105"/>
      <c r="C8" s="105"/>
      <c r="D8" s="46" t="s">
        <v>20</v>
      </c>
      <c r="E8" s="47" t="s">
        <v>0</v>
      </c>
      <c r="F8" s="48" t="s">
        <v>21</v>
      </c>
      <c r="G8" s="46" t="s">
        <v>61</v>
      </c>
      <c r="H8" s="47" t="s">
        <v>0</v>
      </c>
      <c r="I8" s="48" t="s">
        <v>21</v>
      </c>
      <c r="J8" s="46" t="s">
        <v>61</v>
      </c>
      <c r="K8" s="47" t="s">
        <v>0</v>
      </c>
      <c r="L8" s="48" t="s">
        <v>21</v>
      </c>
      <c r="M8" s="46" t="s">
        <v>61</v>
      </c>
      <c r="N8" s="47" t="s">
        <v>0</v>
      </c>
      <c r="O8" s="48" t="s">
        <v>21</v>
      </c>
      <c r="P8" s="46" t="s">
        <v>61</v>
      </c>
      <c r="Q8" s="47" t="s">
        <v>0</v>
      </c>
      <c r="R8" s="48" t="s">
        <v>21</v>
      </c>
      <c r="S8" s="46" t="s">
        <v>18</v>
      </c>
      <c r="T8" s="47" t="s">
        <v>0</v>
      </c>
      <c r="U8" s="48" t="s">
        <v>21</v>
      </c>
      <c r="V8" s="46" t="s">
        <v>18</v>
      </c>
      <c r="W8" s="47" t="s">
        <v>0</v>
      </c>
      <c r="X8" s="48" t="s">
        <v>21</v>
      </c>
      <c r="Y8" s="46" t="s">
        <v>61</v>
      </c>
      <c r="Z8" s="47" t="s">
        <v>0</v>
      </c>
      <c r="AA8" s="48" t="s">
        <v>21</v>
      </c>
      <c r="AB8" s="46" t="s">
        <v>19</v>
      </c>
      <c r="AC8" s="47" t="s">
        <v>0</v>
      </c>
      <c r="AD8" s="48" t="s">
        <v>21</v>
      </c>
      <c r="AE8" s="46" t="s">
        <v>18</v>
      </c>
      <c r="AF8" s="47" t="s">
        <v>0</v>
      </c>
      <c r="AG8" s="48" t="s">
        <v>21</v>
      </c>
      <c r="AH8" s="46" t="s">
        <v>61</v>
      </c>
      <c r="AI8" s="47" t="s">
        <v>0</v>
      </c>
      <c r="AJ8" s="48" t="s">
        <v>21</v>
      </c>
      <c r="AK8" s="46" t="s">
        <v>18</v>
      </c>
      <c r="AL8" s="47" t="s">
        <v>0</v>
      </c>
      <c r="AM8" s="48" t="s">
        <v>21</v>
      </c>
    </row>
    <row r="9" spans="1:39" s="33" customFormat="1" ht="27.75" customHeight="1">
      <c r="A9" s="110" t="s">
        <v>5</v>
      </c>
      <c r="B9" s="110"/>
      <c r="C9" s="111"/>
      <c r="D9" s="49">
        <f>G9+J9+M9+P9+S9+Y9+AB9+AH9+AE9</f>
        <v>569800</v>
      </c>
      <c r="E9" s="49">
        <f>H9+K9+N9+Q9+T9+Z9+AC9+AI9+AL9</f>
        <v>449904.8</v>
      </c>
      <c r="F9" s="50">
        <f>E9/D9*100</f>
        <v>78.95837135837137</v>
      </c>
      <c r="G9" s="51">
        <v>73300</v>
      </c>
      <c r="H9" s="52">
        <v>66218.5</v>
      </c>
      <c r="I9" s="53">
        <f aca="true" t="shared" si="0" ref="I9:I18">H9/G9*100</f>
        <v>90.33901773533425</v>
      </c>
      <c r="J9" s="54">
        <v>42877</v>
      </c>
      <c r="K9" s="55">
        <v>21242.42</v>
      </c>
      <c r="L9" s="53">
        <f>K9/J9*100</f>
        <v>49.54269188609277</v>
      </c>
      <c r="M9" s="54">
        <v>94700</v>
      </c>
      <c r="N9" s="52">
        <v>57539.09</v>
      </c>
      <c r="O9" s="53">
        <f>N9/M9*100</f>
        <v>60.75933474128827</v>
      </c>
      <c r="P9" s="54">
        <v>225700</v>
      </c>
      <c r="Q9" s="52">
        <v>175092.19</v>
      </c>
      <c r="R9" s="53">
        <f aca="true" t="shared" si="1" ref="R9:R18">Q9/P9*100</f>
        <v>77.57739920248116</v>
      </c>
      <c r="S9" s="54">
        <v>16700</v>
      </c>
      <c r="T9" s="56">
        <v>18200</v>
      </c>
      <c r="U9" s="53">
        <f>T9/S9*100</f>
        <v>108.9820359281437</v>
      </c>
      <c r="V9" s="53"/>
      <c r="W9" s="53"/>
      <c r="X9" s="53"/>
      <c r="Y9" s="54">
        <v>82900</v>
      </c>
      <c r="Z9" s="52">
        <v>77071.02</v>
      </c>
      <c r="AA9" s="53">
        <f>Z9/Y9*100</f>
        <v>92.96866103739445</v>
      </c>
      <c r="AB9" s="54">
        <v>16000</v>
      </c>
      <c r="AC9" s="52">
        <v>16918.16</v>
      </c>
      <c r="AD9" s="53">
        <f>SUM(AC9/AB9*100)</f>
        <v>105.7385</v>
      </c>
      <c r="AE9" s="54"/>
      <c r="AF9" s="57"/>
      <c r="AG9" s="53">
        <v>0</v>
      </c>
      <c r="AH9" s="53">
        <v>17623</v>
      </c>
      <c r="AI9" s="52">
        <v>17623.42</v>
      </c>
      <c r="AJ9" s="53">
        <f>AI9/AH9*100</f>
        <v>100.00238324916302</v>
      </c>
      <c r="AK9" s="53"/>
      <c r="AL9" s="52">
        <v>0</v>
      </c>
      <c r="AM9" s="53">
        <v>0</v>
      </c>
    </row>
    <row r="10" spans="1:39" s="34" customFormat="1" ht="24.75" customHeight="1">
      <c r="A10" s="106" t="s">
        <v>6</v>
      </c>
      <c r="B10" s="106"/>
      <c r="C10" s="107"/>
      <c r="D10" s="49">
        <f aca="true" t="shared" si="2" ref="D10:D18">G10+J10+M10+P10+S10+Y10+AB10+AH10+AE10</f>
        <v>517100</v>
      </c>
      <c r="E10" s="49">
        <f>H10+K10+N10+Q10+T10+W10+Z10+AF10</f>
        <v>550045.14</v>
      </c>
      <c r="F10" s="50">
        <f aca="true" t="shared" si="3" ref="F10:F18">E10/D10*100</f>
        <v>106.37113517694836</v>
      </c>
      <c r="G10" s="51">
        <v>153900</v>
      </c>
      <c r="H10" s="52">
        <v>181694.53</v>
      </c>
      <c r="I10" s="53">
        <f t="shared" si="0"/>
        <v>118.06012345679014</v>
      </c>
      <c r="J10" s="54">
        <v>29500</v>
      </c>
      <c r="K10" s="52">
        <v>29220.56</v>
      </c>
      <c r="L10" s="53">
        <f aca="true" t="shared" si="4" ref="L10:L18">K10/J10*100</f>
        <v>99.05274576271187</v>
      </c>
      <c r="M10" s="54">
        <v>75000</v>
      </c>
      <c r="N10" s="52">
        <v>77415.22</v>
      </c>
      <c r="O10" s="53">
        <f aca="true" t="shared" si="5" ref="O10:O18">N10/M10*100</f>
        <v>103.22029333333333</v>
      </c>
      <c r="P10" s="54">
        <v>166000</v>
      </c>
      <c r="Q10" s="55">
        <v>166769.89</v>
      </c>
      <c r="R10" s="53">
        <f t="shared" si="1"/>
        <v>100.4637891566265</v>
      </c>
      <c r="S10" s="54">
        <v>11000</v>
      </c>
      <c r="T10" s="56">
        <v>12070</v>
      </c>
      <c r="U10" s="53">
        <f aca="true" t="shared" si="6" ref="U10:U18">T10/S10*100</f>
        <v>109.72727272727272</v>
      </c>
      <c r="V10" s="53"/>
      <c r="W10" s="85">
        <v>1069.12</v>
      </c>
      <c r="X10" s="53"/>
      <c r="Y10" s="54">
        <v>72500</v>
      </c>
      <c r="Z10" s="52">
        <v>72510.67</v>
      </c>
      <c r="AA10" s="53">
        <f aca="true" t="shared" si="7" ref="AA10:AA18">Z10/Y10*100</f>
        <v>100.01471724137932</v>
      </c>
      <c r="AB10" s="54"/>
      <c r="AC10" s="52">
        <v>0</v>
      </c>
      <c r="AD10" s="53"/>
      <c r="AE10" s="54">
        <v>9200</v>
      </c>
      <c r="AF10" s="57">
        <v>9295.15</v>
      </c>
      <c r="AG10" s="53">
        <f>AF10/AE10*100</f>
        <v>101.03423913043478</v>
      </c>
      <c r="AH10" s="53">
        <v>0</v>
      </c>
      <c r="AI10" s="52">
        <v>0</v>
      </c>
      <c r="AJ10" s="53">
        <v>0</v>
      </c>
      <c r="AK10" s="53"/>
      <c r="AL10" s="52"/>
      <c r="AM10" s="53">
        <v>0</v>
      </c>
    </row>
    <row r="11" spans="1:39" s="34" customFormat="1" ht="24.75" customHeight="1">
      <c r="A11" s="106" t="s">
        <v>7</v>
      </c>
      <c r="B11" s="106"/>
      <c r="C11" s="107"/>
      <c r="D11" s="49">
        <f t="shared" si="2"/>
        <v>952410</v>
      </c>
      <c r="E11" s="49">
        <f>H11+K11+N11+Q11+T11+Z11+AC11+AI11+AL11</f>
        <v>1005312.43</v>
      </c>
      <c r="F11" s="50">
        <f t="shared" si="3"/>
        <v>105.55458573513508</v>
      </c>
      <c r="G11" s="59">
        <v>233810</v>
      </c>
      <c r="H11" s="52">
        <v>238650.15</v>
      </c>
      <c r="I11" s="53">
        <f t="shared" si="0"/>
        <v>102.07012103845001</v>
      </c>
      <c r="J11" s="54">
        <v>91100</v>
      </c>
      <c r="K11" s="52">
        <v>91142.06</v>
      </c>
      <c r="L11" s="53">
        <f t="shared" si="4"/>
        <v>100.0461690450055</v>
      </c>
      <c r="M11" s="54">
        <v>100000</v>
      </c>
      <c r="N11" s="52">
        <v>101585.41</v>
      </c>
      <c r="O11" s="53">
        <f t="shared" si="5"/>
        <v>101.58541000000001</v>
      </c>
      <c r="P11" s="54">
        <v>399400</v>
      </c>
      <c r="Q11" s="52">
        <v>400784.45</v>
      </c>
      <c r="R11" s="53">
        <f t="shared" si="1"/>
        <v>100.346632448673</v>
      </c>
      <c r="S11" s="54">
        <v>15500</v>
      </c>
      <c r="T11" s="56">
        <v>16400</v>
      </c>
      <c r="U11" s="53">
        <f t="shared" si="6"/>
        <v>105.80645161290323</v>
      </c>
      <c r="V11" s="53"/>
      <c r="W11" s="53"/>
      <c r="X11" s="53"/>
      <c r="Y11" s="54">
        <v>102000</v>
      </c>
      <c r="Z11" s="52">
        <v>102115.34</v>
      </c>
      <c r="AA11" s="53">
        <f t="shared" si="7"/>
        <v>100.11307843137254</v>
      </c>
      <c r="AB11" s="54">
        <v>5000</v>
      </c>
      <c r="AC11" s="52">
        <v>5082</v>
      </c>
      <c r="AD11" s="53">
        <f aca="true" t="shared" si="8" ref="AD11:AD18">SUM(AC11/AB11*100)</f>
        <v>101.64</v>
      </c>
      <c r="AE11" s="54"/>
      <c r="AF11" s="57"/>
      <c r="AG11" s="53">
        <v>0</v>
      </c>
      <c r="AH11" s="53">
        <v>5600</v>
      </c>
      <c r="AI11" s="52">
        <v>5614.9</v>
      </c>
      <c r="AJ11" s="53">
        <f aca="true" t="shared" si="9" ref="AJ11:AJ18">AI11/AH11*100</f>
        <v>100.26607142857142</v>
      </c>
      <c r="AK11" s="54"/>
      <c r="AL11" s="52">
        <v>43938.12</v>
      </c>
      <c r="AM11" s="53">
        <v>0</v>
      </c>
    </row>
    <row r="12" spans="1:39" s="35" customFormat="1" ht="24.75" customHeight="1">
      <c r="A12" s="108" t="s">
        <v>8</v>
      </c>
      <c r="B12" s="108"/>
      <c r="C12" s="109"/>
      <c r="D12" s="49">
        <f t="shared" si="2"/>
        <v>807000</v>
      </c>
      <c r="E12" s="49">
        <f>H12+K12+N12+Q12+T12+W12+Z12+AC12+AI12</f>
        <v>759064.4500000002</v>
      </c>
      <c r="F12" s="50">
        <f t="shared" si="3"/>
        <v>94.06003097893435</v>
      </c>
      <c r="G12" s="54">
        <v>255500</v>
      </c>
      <c r="H12" s="60">
        <v>202662.84</v>
      </c>
      <c r="I12" s="53">
        <f t="shared" si="0"/>
        <v>79.3200939334638</v>
      </c>
      <c r="J12" s="54">
        <v>8500</v>
      </c>
      <c r="K12" s="55">
        <v>8460.7</v>
      </c>
      <c r="L12" s="53">
        <f t="shared" si="4"/>
        <v>99.53764705882354</v>
      </c>
      <c r="M12" s="54">
        <v>81100</v>
      </c>
      <c r="N12" s="55">
        <v>81124.21</v>
      </c>
      <c r="O12" s="53">
        <f t="shared" si="5"/>
        <v>100.02985203452528</v>
      </c>
      <c r="P12" s="85">
        <v>364000</v>
      </c>
      <c r="Q12" s="52">
        <v>364986.57</v>
      </c>
      <c r="R12" s="53">
        <f t="shared" si="1"/>
        <v>100.2710357142857</v>
      </c>
      <c r="S12" s="54">
        <v>19200</v>
      </c>
      <c r="T12" s="56">
        <v>20000</v>
      </c>
      <c r="U12" s="53">
        <f t="shared" si="6"/>
        <v>104.16666666666667</v>
      </c>
      <c r="V12" s="53"/>
      <c r="W12" s="52">
        <v>5.89</v>
      </c>
      <c r="X12" s="53"/>
      <c r="Y12" s="54">
        <v>62000</v>
      </c>
      <c r="Z12" s="52">
        <v>65052.3</v>
      </c>
      <c r="AA12" s="53">
        <f t="shared" si="7"/>
        <v>104.92306451612903</v>
      </c>
      <c r="AB12" s="54">
        <v>200</v>
      </c>
      <c r="AC12" s="52">
        <v>179.9</v>
      </c>
      <c r="AD12" s="53">
        <f>AC12/AB12*100</f>
        <v>89.95</v>
      </c>
      <c r="AE12" s="54"/>
      <c r="AF12" s="57"/>
      <c r="AG12" s="53">
        <v>0</v>
      </c>
      <c r="AH12" s="53">
        <v>16500</v>
      </c>
      <c r="AI12" s="52">
        <v>16592.04</v>
      </c>
      <c r="AJ12" s="53">
        <f t="shared" si="9"/>
        <v>100.55781818181819</v>
      </c>
      <c r="AK12" s="54"/>
      <c r="AL12" s="52"/>
      <c r="AM12" s="53">
        <v>0</v>
      </c>
    </row>
    <row r="13" spans="1:39" s="34" customFormat="1" ht="24.75" customHeight="1">
      <c r="A13" s="106" t="s">
        <v>9</v>
      </c>
      <c r="B13" s="106"/>
      <c r="C13" s="107"/>
      <c r="D13" s="49">
        <f t="shared" si="2"/>
        <v>325900</v>
      </c>
      <c r="E13" s="49">
        <f>H13+K13+N13+Q13+T13+Z13+AC13+AF13</f>
        <v>320787.41</v>
      </c>
      <c r="F13" s="50">
        <f t="shared" si="3"/>
        <v>98.43123964406259</v>
      </c>
      <c r="G13" s="61">
        <v>63400</v>
      </c>
      <c r="H13" s="52">
        <v>56894.46</v>
      </c>
      <c r="I13" s="53">
        <f t="shared" si="0"/>
        <v>89.73889589905363</v>
      </c>
      <c r="J13" s="54">
        <v>14200</v>
      </c>
      <c r="K13" s="52">
        <v>14219.08</v>
      </c>
      <c r="L13" s="53">
        <f t="shared" si="4"/>
        <v>100.1343661971831</v>
      </c>
      <c r="M13" s="54">
        <v>71300</v>
      </c>
      <c r="N13" s="55">
        <v>71064.63</v>
      </c>
      <c r="O13" s="53">
        <f t="shared" si="5"/>
        <v>99.66988779803647</v>
      </c>
      <c r="P13" s="54">
        <v>13300</v>
      </c>
      <c r="Q13" s="55">
        <v>14729.19</v>
      </c>
      <c r="R13" s="53">
        <f t="shared" si="1"/>
        <v>110.74578947368421</v>
      </c>
      <c r="S13" s="54">
        <v>13700</v>
      </c>
      <c r="T13" s="62">
        <v>13700</v>
      </c>
      <c r="U13" s="53">
        <f t="shared" si="6"/>
        <v>100</v>
      </c>
      <c r="V13" s="53"/>
      <c r="W13" s="53"/>
      <c r="X13" s="53"/>
      <c r="Y13" s="54">
        <v>150000</v>
      </c>
      <c r="Z13" s="52">
        <v>150095.73</v>
      </c>
      <c r="AA13" s="53">
        <f t="shared" si="7"/>
        <v>100.06382</v>
      </c>
      <c r="AB13" s="54"/>
      <c r="AC13" s="52">
        <v>84.32</v>
      </c>
      <c r="AD13" s="53"/>
      <c r="AE13" s="54"/>
      <c r="AF13" s="57"/>
      <c r="AG13" s="53">
        <v>0</v>
      </c>
      <c r="AH13" s="53">
        <v>0</v>
      </c>
      <c r="AI13" s="52">
        <v>0</v>
      </c>
      <c r="AJ13" s="53">
        <v>0</v>
      </c>
      <c r="AK13" s="54"/>
      <c r="AL13" s="56">
        <v>0</v>
      </c>
      <c r="AM13" s="53">
        <v>0</v>
      </c>
    </row>
    <row r="14" spans="1:39" s="34" customFormat="1" ht="24.75" customHeight="1">
      <c r="A14" s="106" t="s">
        <v>10</v>
      </c>
      <c r="B14" s="106"/>
      <c r="C14" s="107"/>
      <c r="D14" s="49">
        <f t="shared" si="2"/>
        <v>926600</v>
      </c>
      <c r="E14" s="49">
        <f>H14+K14+N14+Q14+T14+Z14+W14+AC14+AF14+AI14</f>
        <v>848052.78</v>
      </c>
      <c r="F14" s="50">
        <f t="shared" si="3"/>
        <v>91.52307144398878</v>
      </c>
      <c r="G14" s="51">
        <v>255000</v>
      </c>
      <c r="H14" s="52">
        <v>244651.46</v>
      </c>
      <c r="I14" s="53">
        <f t="shared" si="0"/>
        <v>95.94174901960784</v>
      </c>
      <c r="J14" s="54">
        <v>162900</v>
      </c>
      <c r="K14" s="52">
        <v>163433.14</v>
      </c>
      <c r="L14" s="53">
        <f t="shared" si="4"/>
        <v>100.32728054020872</v>
      </c>
      <c r="M14" s="54">
        <v>138250</v>
      </c>
      <c r="N14" s="55">
        <v>111605.98</v>
      </c>
      <c r="O14" s="53">
        <f t="shared" si="5"/>
        <v>80.7276528028933</v>
      </c>
      <c r="P14" s="54">
        <v>269500</v>
      </c>
      <c r="Q14" s="52">
        <v>224594.69</v>
      </c>
      <c r="R14" s="53">
        <f t="shared" si="1"/>
        <v>83.33754730983303</v>
      </c>
      <c r="S14" s="54">
        <v>15800</v>
      </c>
      <c r="T14" s="56">
        <v>16700</v>
      </c>
      <c r="U14" s="53">
        <f t="shared" si="6"/>
        <v>105.69620253164558</v>
      </c>
      <c r="V14" s="53"/>
      <c r="W14" s="52">
        <v>0</v>
      </c>
      <c r="X14" s="53"/>
      <c r="Y14" s="54">
        <v>51600</v>
      </c>
      <c r="Z14" s="52">
        <v>53920.35</v>
      </c>
      <c r="AA14" s="53">
        <f t="shared" si="7"/>
        <v>104.49680232558138</v>
      </c>
      <c r="AB14" s="54">
        <v>10000</v>
      </c>
      <c r="AC14" s="52">
        <v>9537.26</v>
      </c>
      <c r="AD14" s="53">
        <f t="shared" si="8"/>
        <v>95.3726</v>
      </c>
      <c r="AE14" s="54">
        <v>21000</v>
      </c>
      <c r="AF14" s="57">
        <v>21059.91</v>
      </c>
      <c r="AG14" s="53">
        <f>AF14/AE14*100</f>
        <v>100.28528571428572</v>
      </c>
      <c r="AH14" s="53">
        <v>2550</v>
      </c>
      <c r="AI14" s="52">
        <v>2549.99</v>
      </c>
      <c r="AJ14" s="53">
        <f t="shared" si="9"/>
        <v>99.99960784313726</v>
      </c>
      <c r="AK14" s="54"/>
      <c r="AL14" s="52">
        <v>0</v>
      </c>
      <c r="AM14" s="53">
        <v>0</v>
      </c>
    </row>
    <row r="15" spans="1:39" s="34" customFormat="1" ht="26.25" customHeight="1">
      <c r="A15" s="106" t="s">
        <v>11</v>
      </c>
      <c r="B15" s="106"/>
      <c r="C15" s="107"/>
      <c r="D15" s="49">
        <f t="shared" si="2"/>
        <v>577500</v>
      </c>
      <c r="E15" s="49">
        <f>H15+K15+N15+Q15+T15+Z15+AC15+AL15</f>
        <v>490531.04000000004</v>
      </c>
      <c r="F15" s="50">
        <f t="shared" si="3"/>
        <v>84.94043982683984</v>
      </c>
      <c r="G15" s="51">
        <v>99000</v>
      </c>
      <c r="H15" s="52">
        <v>100490.38</v>
      </c>
      <c r="I15" s="53">
        <f t="shared" si="0"/>
        <v>101.50543434343436</v>
      </c>
      <c r="J15" s="54">
        <v>5100</v>
      </c>
      <c r="K15" s="52">
        <v>4225.62</v>
      </c>
      <c r="L15" s="53">
        <f t="shared" si="4"/>
        <v>82.85529411764706</v>
      </c>
      <c r="M15" s="54">
        <v>134400</v>
      </c>
      <c r="N15" s="55">
        <v>88872.55</v>
      </c>
      <c r="O15" s="53">
        <f t="shared" si="5"/>
        <v>66.12540922619048</v>
      </c>
      <c r="P15" s="54">
        <v>230000</v>
      </c>
      <c r="Q15" s="55">
        <v>177154.98</v>
      </c>
      <c r="R15" s="53">
        <f t="shared" si="1"/>
        <v>77.02390434782609</v>
      </c>
      <c r="S15" s="54">
        <v>11700</v>
      </c>
      <c r="T15" s="56">
        <v>12400</v>
      </c>
      <c r="U15" s="53">
        <f t="shared" si="6"/>
        <v>105.98290598290599</v>
      </c>
      <c r="V15" s="53"/>
      <c r="W15" s="52">
        <v>0</v>
      </c>
      <c r="X15" s="53"/>
      <c r="Y15" s="54">
        <v>89300</v>
      </c>
      <c r="Z15" s="52">
        <v>89360.88</v>
      </c>
      <c r="AA15" s="53">
        <f t="shared" si="7"/>
        <v>100.06817469204927</v>
      </c>
      <c r="AB15" s="54">
        <v>8000</v>
      </c>
      <c r="AC15" s="52">
        <v>8066.63</v>
      </c>
      <c r="AD15" s="53">
        <f t="shared" si="8"/>
        <v>100.832875</v>
      </c>
      <c r="AE15" s="54"/>
      <c r="AF15" s="57"/>
      <c r="AG15" s="53">
        <v>0</v>
      </c>
      <c r="AH15" s="53">
        <v>0</v>
      </c>
      <c r="AI15" s="52">
        <v>0</v>
      </c>
      <c r="AJ15" s="53">
        <v>0</v>
      </c>
      <c r="AK15" s="54"/>
      <c r="AL15" s="52">
        <v>9960</v>
      </c>
      <c r="AM15" s="53">
        <v>0</v>
      </c>
    </row>
    <row r="16" spans="1:39" s="34" customFormat="1" ht="24.75" customHeight="1">
      <c r="A16" s="106" t="s">
        <v>12</v>
      </c>
      <c r="B16" s="106"/>
      <c r="C16" s="107"/>
      <c r="D16" s="49">
        <f t="shared" si="2"/>
        <v>4299643</v>
      </c>
      <c r="E16" s="49">
        <f>H16+K16+N16+Q16+T16+Z16+AC16+AI16</f>
        <v>4237256.09</v>
      </c>
      <c r="F16" s="50">
        <f t="shared" si="3"/>
        <v>98.5490211629198</v>
      </c>
      <c r="G16" s="51">
        <v>2610600</v>
      </c>
      <c r="H16" s="52">
        <v>2526511.89</v>
      </c>
      <c r="I16" s="53">
        <f t="shared" si="0"/>
        <v>96.77897379912665</v>
      </c>
      <c r="J16" s="54">
        <v>23000</v>
      </c>
      <c r="K16" s="52">
        <v>23321.98</v>
      </c>
      <c r="L16" s="53">
        <f t="shared" si="4"/>
        <v>101.39991304347826</v>
      </c>
      <c r="M16" s="54">
        <v>250000</v>
      </c>
      <c r="N16" s="52">
        <v>240375.34</v>
      </c>
      <c r="O16" s="53">
        <f t="shared" si="5"/>
        <v>96.150136</v>
      </c>
      <c r="P16" s="54">
        <v>1212950</v>
      </c>
      <c r="Q16" s="52">
        <v>1237498.17</v>
      </c>
      <c r="R16" s="53">
        <f t="shared" si="1"/>
        <v>102.02384022424667</v>
      </c>
      <c r="S16" s="54">
        <v>0</v>
      </c>
      <c r="T16" s="56">
        <v>0</v>
      </c>
      <c r="U16" s="53">
        <v>0</v>
      </c>
      <c r="V16" s="53"/>
      <c r="W16" s="58"/>
      <c r="X16" s="53"/>
      <c r="Y16" s="54">
        <v>75000</v>
      </c>
      <c r="Z16" s="52">
        <v>76769.47</v>
      </c>
      <c r="AA16" s="53">
        <f t="shared" si="7"/>
        <v>102.35929333333334</v>
      </c>
      <c r="AB16" s="54">
        <v>30000</v>
      </c>
      <c r="AC16" s="52">
        <v>34686</v>
      </c>
      <c r="AD16" s="53">
        <f t="shared" si="8"/>
        <v>115.61999999999999</v>
      </c>
      <c r="AE16" s="54"/>
      <c r="AF16" s="57"/>
      <c r="AG16" s="53">
        <v>0</v>
      </c>
      <c r="AH16" s="53">
        <v>98093</v>
      </c>
      <c r="AI16" s="52">
        <v>98093.24</v>
      </c>
      <c r="AJ16" s="53">
        <f t="shared" si="9"/>
        <v>100.00024466577635</v>
      </c>
      <c r="AK16" s="54"/>
      <c r="AL16" s="52"/>
      <c r="AM16" s="53">
        <v>0</v>
      </c>
    </row>
    <row r="17" spans="1:39" s="34" customFormat="1" ht="27.75" customHeight="1">
      <c r="A17" s="106" t="s">
        <v>13</v>
      </c>
      <c r="B17" s="106"/>
      <c r="C17" s="107"/>
      <c r="D17" s="49">
        <f t="shared" si="2"/>
        <v>1741667</v>
      </c>
      <c r="E17" s="49">
        <f>H17+K17+N17+Q17+T17+Z17+AC17+AI17+AL17</f>
        <v>1684814.9500000002</v>
      </c>
      <c r="F17" s="50">
        <f t="shared" si="3"/>
        <v>96.73576808884823</v>
      </c>
      <c r="G17" s="51">
        <v>439100</v>
      </c>
      <c r="H17" s="52">
        <v>405652.3</v>
      </c>
      <c r="I17" s="53">
        <f t="shared" si="0"/>
        <v>92.38266909587793</v>
      </c>
      <c r="J17" s="54">
        <v>339267</v>
      </c>
      <c r="K17" s="52">
        <v>339659.64</v>
      </c>
      <c r="L17" s="53">
        <f t="shared" si="4"/>
        <v>100.11573185720981</v>
      </c>
      <c r="M17" s="54">
        <v>172306</v>
      </c>
      <c r="N17" s="52">
        <v>144995.32</v>
      </c>
      <c r="O17" s="53">
        <f t="shared" si="5"/>
        <v>84.14989611505113</v>
      </c>
      <c r="P17" s="54">
        <v>516000</v>
      </c>
      <c r="Q17" s="52">
        <v>516936.13</v>
      </c>
      <c r="R17" s="53">
        <f t="shared" si="1"/>
        <v>100.18142054263566</v>
      </c>
      <c r="S17" s="54">
        <v>40000</v>
      </c>
      <c r="T17" s="56">
        <v>41260</v>
      </c>
      <c r="U17" s="53">
        <f t="shared" si="6"/>
        <v>103.15</v>
      </c>
      <c r="V17" s="53"/>
      <c r="W17" s="58"/>
      <c r="X17" s="53"/>
      <c r="Y17" s="54">
        <v>186600</v>
      </c>
      <c r="Z17" s="52">
        <v>186599.67</v>
      </c>
      <c r="AA17" s="53">
        <f t="shared" si="7"/>
        <v>99.99982315112541</v>
      </c>
      <c r="AB17" s="54">
        <v>0</v>
      </c>
      <c r="AC17" s="52">
        <v>194.29</v>
      </c>
      <c r="AD17" s="53">
        <v>0</v>
      </c>
      <c r="AE17" s="54"/>
      <c r="AF17" s="57"/>
      <c r="AG17" s="53">
        <v>0</v>
      </c>
      <c r="AH17" s="53">
        <v>48394</v>
      </c>
      <c r="AI17" s="52">
        <v>49517.6</v>
      </c>
      <c r="AJ17" s="53">
        <f t="shared" si="9"/>
        <v>102.3217754267058</v>
      </c>
      <c r="AK17" s="54"/>
      <c r="AL17" s="52">
        <v>0</v>
      </c>
      <c r="AM17" s="53">
        <v>0</v>
      </c>
    </row>
    <row r="18" spans="1:39" s="36" customFormat="1" ht="24.75" customHeight="1">
      <c r="A18" s="103" t="s">
        <v>4</v>
      </c>
      <c r="B18" s="103"/>
      <c r="C18" s="104"/>
      <c r="D18" s="49">
        <f t="shared" si="2"/>
        <v>10717620</v>
      </c>
      <c r="E18" s="49">
        <f>SUM(E9:E17)</f>
        <v>10345769.09</v>
      </c>
      <c r="F18" s="50">
        <f t="shared" si="3"/>
        <v>96.53047122402175</v>
      </c>
      <c r="G18" s="63">
        <f>G9+G10+G11+G12+G13+G14+G15+G16+G17</f>
        <v>4183610</v>
      </c>
      <c r="H18" s="64">
        <f>H9+H10+H11+H12+H13+H14+H15+H16+H17</f>
        <v>4023426.51</v>
      </c>
      <c r="I18" s="53">
        <f t="shared" si="0"/>
        <v>96.17116581134474</v>
      </c>
      <c r="J18" s="65">
        <f>J17+J16+J15+J14+J13+J12+J11+J10+J9</f>
        <v>716444</v>
      </c>
      <c r="K18" s="66">
        <f>K17+K16+K15+K14+K13+K11+K10+K12+K9</f>
        <v>694925.2000000001</v>
      </c>
      <c r="L18" s="53">
        <f t="shared" si="4"/>
        <v>96.99644354618087</v>
      </c>
      <c r="M18" s="63">
        <f>SUM(M9:M17)</f>
        <v>1117056</v>
      </c>
      <c r="N18" s="67">
        <f>N9+N10+N11+N12+N13+N14+N15+N16+N17</f>
        <v>974577.75</v>
      </c>
      <c r="O18" s="53">
        <f t="shared" si="5"/>
        <v>87.24520077775868</v>
      </c>
      <c r="P18" s="67">
        <f>SUM(P9:P17)</f>
        <v>3396850</v>
      </c>
      <c r="Q18" s="67">
        <f>SUM(Q9:Q17)</f>
        <v>3278546.26</v>
      </c>
      <c r="R18" s="53">
        <f t="shared" si="1"/>
        <v>96.5172515713087</v>
      </c>
      <c r="S18" s="54">
        <f>SUM(S9:S17)</f>
        <v>143600</v>
      </c>
      <c r="T18" s="63">
        <f>T9+T10+T11+T12+T13+T14+T15+T16+T17</f>
        <v>150730</v>
      </c>
      <c r="U18" s="53">
        <f t="shared" si="6"/>
        <v>104.96518105849582</v>
      </c>
      <c r="V18" s="68"/>
      <c r="W18" s="69">
        <f>W10+W12</f>
        <v>1075.01</v>
      </c>
      <c r="X18" s="68"/>
      <c r="Y18" s="63">
        <f>SUM(Y9:Y17)</f>
        <v>871900</v>
      </c>
      <c r="Z18" s="67">
        <f>SUM(Z9:Z17)</f>
        <v>873495.43</v>
      </c>
      <c r="AA18" s="53">
        <f t="shared" si="7"/>
        <v>100.18298314026839</v>
      </c>
      <c r="AB18" s="70">
        <f>SUM(AB9:AB17)</f>
        <v>69200</v>
      </c>
      <c r="AC18" s="70">
        <f>AC9+AC11+AC12+AC13+AC14+AC15+AC16+AC17</f>
        <v>74748.55999999998</v>
      </c>
      <c r="AD18" s="53">
        <f t="shared" si="8"/>
        <v>108.01815028901731</v>
      </c>
      <c r="AE18" s="63">
        <f>SUM(AE9:AE17)</f>
        <v>30200</v>
      </c>
      <c r="AF18" s="67">
        <f>AF9+AF10+AF11+AF12+AF13+AF14+AF15+AF16+AF17</f>
        <v>30355.059999999998</v>
      </c>
      <c r="AG18" s="53">
        <f>AF18/AE18*100</f>
        <v>100.51344370860926</v>
      </c>
      <c r="AH18" s="53">
        <f>AH9+AH10+AH11+AH12+AH13+AH14+AH15+AH16+AH17</f>
        <v>188760</v>
      </c>
      <c r="AI18" s="67">
        <f>AI9+AI10+AI11+AI12+AI13+AI14+AI15+AI16+AI17</f>
        <v>189991.19</v>
      </c>
      <c r="AJ18" s="53">
        <f t="shared" si="9"/>
        <v>100.65225153634245</v>
      </c>
      <c r="AK18" s="63"/>
      <c r="AL18" s="67">
        <f>AL9+AL10+AL11+AL12+AL13+AL14+AL15+AL16+AL17</f>
        <v>53898.12</v>
      </c>
      <c r="AM18" s="53">
        <v>0</v>
      </c>
    </row>
    <row r="19" spans="1:39" s="36" customFormat="1" ht="24.75" customHeight="1">
      <c r="A19" s="74"/>
      <c r="B19" s="74"/>
      <c r="C19" s="74"/>
      <c r="D19" s="75"/>
      <c r="E19" s="76"/>
      <c r="F19" s="77"/>
      <c r="G19" s="78"/>
      <c r="H19" s="79"/>
      <c r="I19" s="80"/>
      <c r="J19" s="78"/>
      <c r="K19" s="81"/>
      <c r="L19" s="80"/>
      <c r="M19" s="78"/>
      <c r="N19" s="79"/>
      <c r="O19" s="80"/>
      <c r="P19" s="78"/>
      <c r="Q19" s="79"/>
      <c r="R19" s="80"/>
      <c r="S19" s="78"/>
      <c r="T19" s="78"/>
      <c r="U19" s="80"/>
      <c r="V19" s="80"/>
      <c r="W19" s="82"/>
      <c r="X19" s="80"/>
      <c r="Y19" s="78"/>
      <c r="Z19" s="79"/>
      <c r="AA19" s="80"/>
      <c r="AB19" s="83"/>
      <c r="AC19" s="84"/>
      <c r="AD19" s="80"/>
      <c r="AE19" s="78"/>
      <c r="AF19" s="79"/>
      <c r="AG19" s="80"/>
      <c r="AH19" s="78"/>
      <c r="AI19" s="79"/>
      <c r="AJ19" s="80"/>
      <c r="AK19" s="78"/>
      <c r="AL19" s="79"/>
      <c r="AM19" s="80"/>
    </row>
    <row r="20" spans="1:39" s="36" customFormat="1" ht="24.75" customHeight="1">
      <c r="A20" s="74"/>
      <c r="B20" s="74"/>
      <c r="C20" s="74"/>
      <c r="D20" s="75"/>
      <c r="E20" s="76"/>
      <c r="F20" s="77"/>
      <c r="G20" s="78"/>
      <c r="H20" s="79"/>
      <c r="I20" s="80"/>
      <c r="J20" s="78"/>
      <c r="K20" s="81"/>
      <c r="L20" s="80"/>
      <c r="M20" s="78"/>
      <c r="N20" s="79"/>
      <c r="O20" s="80"/>
      <c r="P20" s="78"/>
      <c r="Q20" s="79"/>
      <c r="R20" s="80"/>
      <c r="S20" s="78"/>
      <c r="T20" s="78"/>
      <c r="U20" s="80"/>
      <c r="V20" s="80"/>
      <c r="W20" s="82"/>
      <c r="X20" s="80"/>
      <c r="Y20" s="78"/>
      <c r="Z20" s="79"/>
      <c r="AA20" s="80"/>
      <c r="AB20" s="83"/>
      <c r="AC20" s="84"/>
      <c r="AD20" s="80"/>
      <c r="AE20" s="78"/>
      <c r="AF20" s="79"/>
      <c r="AG20" s="80"/>
      <c r="AH20" s="78"/>
      <c r="AI20" s="79"/>
      <c r="AJ20" s="80"/>
      <c r="AK20" s="78"/>
      <c r="AL20" s="79"/>
      <c r="AM20" s="80"/>
    </row>
    <row r="21" spans="4:23" ht="15.75">
      <c r="D21" s="125" t="s">
        <v>68</v>
      </c>
      <c r="E21" s="126"/>
      <c r="F21" s="126"/>
      <c r="G21" s="126"/>
      <c r="H21" s="126"/>
      <c r="I21" s="126"/>
      <c r="J21" s="126"/>
      <c r="K21" s="126"/>
      <c r="L21" s="126"/>
      <c r="M21" s="127"/>
      <c r="N21" s="1"/>
      <c r="O21" s="1"/>
      <c r="P21" s="1"/>
      <c r="Q21" s="1"/>
      <c r="R21" s="1"/>
      <c r="W21" s="40"/>
    </row>
    <row r="22" spans="1:23" ht="12.75">
      <c r="A22" s="128"/>
      <c r="B22" s="128"/>
      <c r="C22" s="128"/>
      <c r="D22" s="128"/>
      <c r="E22" s="128"/>
      <c r="F22" s="128"/>
      <c r="G22" s="122" t="s">
        <v>16</v>
      </c>
      <c r="H22" s="121"/>
      <c r="I22" s="121"/>
      <c r="J22" s="122" t="s">
        <v>17</v>
      </c>
      <c r="K22" s="121"/>
      <c r="L22" s="121"/>
      <c r="M22" s="130" t="s">
        <v>23</v>
      </c>
      <c r="N22" s="131"/>
      <c r="O22" s="132"/>
      <c r="P22" s="1"/>
      <c r="Q22" s="1"/>
      <c r="R22" s="1"/>
      <c r="W22" s="40"/>
    </row>
    <row r="23" spans="1:15" ht="33.75" customHeight="1">
      <c r="A23" s="128"/>
      <c r="B23" s="128"/>
      <c r="C23" s="128"/>
      <c r="D23" s="128"/>
      <c r="E23" s="128"/>
      <c r="F23" s="128"/>
      <c r="G23" s="121"/>
      <c r="H23" s="121"/>
      <c r="I23" s="121"/>
      <c r="J23" s="121"/>
      <c r="K23" s="121"/>
      <c r="L23" s="121"/>
      <c r="M23" s="114" t="s">
        <v>67</v>
      </c>
      <c r="N23" s="114"/>
      <c r="O23" s="115"/>
    </row>
    <row r="24" spans="1:15" ht="38.25">
      <c r="A24" s="129"/>
      <c r="B24" s="129"/>
      <c r="C24" s="129"/>
      <c r="D24" s="129"/>
      <c r="E24" s="129"/>
      <c r="F24" s="129"/>
      <c r="G24" s="86" t="s">
        <v>18</v>
      </c>
      <c r="H24" s="87" t="s">
        <v>0</v>
      </c>
      <c r="I24" s="88" t="s">
        <v>21</v>
      </c>
      <c r="J24" s="46" t="s">
        <v>18</v>
      </c>
      <c r="K24" s="47" t="s">
        <v>0</v>
      </c>
      <c r="L24" s="48" t="s">
        <v>21</v>
      </c>
      <c r="M24" s="46" t="s">
        <v>18</v>
      </c>
      <c r="N24" s="47" t="s">
        <v>0</v>
      </c>
      <c r="O24" s="48" t="s">
        <v>21</v>
      </c>
    </row>
    <row r="25" spans="1:15" ht="17.25" customHeight="1">
      <c r="A25" s="110" t="s">
        <v>5</v>
      </c>
      <c r="B25" s="110"/>
      <c r="C25" s="111"/>
      <c r="D25" s="106"/>
      <c r="E25" s="106"/>
      <c r="F25" s="107"/>
      <c r="G25" s="85">
        <v>17000</v>
      </c>
      <c r="H25" s="52">
        <v>16500</v>
      </c>
      <c r="I25" s="53">
        <f aca="true" t="shared" si="10" ref="I25:I34">H25/G25*100</f>
        <v>97.05882352941177</v>
      </c>
      <c r="J25" s="85">
        <v>55523.06</v>
      </c>
      <c r="K25" s="52">
        <v>46723.06</v>
      </c>
      <c r="L25" s="53">
        <f>K25/J25*100</f>
        <v>84.15072944466677</v>
      </c>
      <c r="M25" s="85">
        <v>29067.06</v>
      </c>
      <c r="N25" s="52">
        <v>3033.06</v>
      </c>
      <c r="O25" s="53">
        <f>N25/M25*100</f>
        <v>10.434698246055845</v>
      </c>
    </row>
    <row r="26" spans="1:15" ht="18" customHeight="1">
      <c r="A26" s="106" t="s">
        <v>6</v>
      </c>
      <c r="B26" s="106"/>
      <c r="C26" s="107"/>
      <c r="D26" s="106"/>
      <c r="E26" s="106"/>
      <c r="F26" s="107"/>
      <c r="G26" s="85">
        <v>35000</v>
      </c>
      <c r="H26" s="52">
        <v>33070</v>
      </c>
      <c r="I26" s="53">
        <f t="shared" si="10"/>
        <v>94.48571428571428</v>
      </c>
      <c r="J26" s="85">
        <v>199500</v>
      </c>
      <c r="K26" s="56">
        <v>81060</v>
      </c>
      <c r="L26" s="53">
        <f aca="true" t="shared" si="11" ref="L26:L34">K26/J26*100</f>
        <v>40.63157894736842</v>
      </c>
      <c r="M26" s="85"/>
      <c r="N26" s="56"/>
      <c r="O26" s="53"/>
    </row>
    <row r="27" spans="1:15" ht="21" customHeight="1">
      <c r="A27" s="106" t="s">
        <v>7</v>
      </c>
      <c r="B27" s="106"/>
      <c r="C27" s="107"/>
      <c r="D27" s="108"/>
      <c r="E27" s="108"/>
      <c r="F27" s="109"/>
      <c r="G27" s="85">
        <v>28710</v>
      </c>
      <c r="H27" s="56">
        <v>28710</v>
      </c>
      <c r="I27" s="53">
        <f t="shared" si="10"/>
        <v>100</v>
      </c>
      <c r="J27" s="85">
        <v>128950</v>
      </c>
      <c r="K27" s="56">
        <v>128950</v>
      </c>
      <c r="L27" s="53">
        <f t="shared" si="11"/>
        <v>100</v>
      </c>
      <c r="M27" s="85"/>
      <c r="N27" s="56"/>
      <c r="O27" s="53"/>
    </row>
    <row r="28" spans="1:15" ht="19.5" customHeight="1">
      <c r="A28" s="108" t="s">
        <v>8</v>
      </c>
      <c r="B28" s="108"/>
      <c r="C28" s="109"/>
      <c r="D28" s="106"/>
      <c r="E28" s="106"/>
      <c r="F28" s="107"/>
      <c r="G28" s="85">
        <v>29000</v>
      </c>
      <c r="H28" s="56">
        <v>27800</v>
      </c>
      <c r="I28" s="53">
        <f t="shared" si="10"/>
        <v>95.86206896551724</v>
      </c>
      <c r="J28" s="85">
        <v>92920</v>
      </c>
      <c r="K28" s="56">
        <v>17000</v>
      </c>
      <c r="L28" s="53">
        <f t="shared" si="11"/>
        <v>18.295307791648728</v>
      </c>
      <c r="M28" s="85"/>
      <c r="N28" s="56"/>
      <c r="O28" s="53"/>
    </row>
    <row r="29" spans="1:15" ht="18.75" customHeight="1">
      <c r="A29" s="106" t="s">
        <v>9</v>
      </c>
      <c r="B29" s="106"/>
      <c r="C29" s="107"/>
      <c r="D29" s="106"/>
      <c r="E29" s="106"/>
      <c r="F29" s="107"/>
      <c r="G29" s="85">
        <v>9850</v>
      </c>
      <c r="H29" s="56">
        <v>9850</v>
      </c>
      <c r="I29" s="53">
        <f t="shared" si="10"/>
        <v>100</v>
      </c>
      <c r="J29" s="85">
        <v>297310</v>
      </c>
      <c r="K29" s="56">
        <v>40000</v>
      </c>
      <c r="L29" s="53">
        <f t="shared" si="11"/>
        <v>13.453970603074234</v>
      </c>
      <c r="M29" s="85"/>
      <c r="N29" s="56"/>
      <c r="O29" s="53"/>
    </row>
    <row r="30" spans="1:15" ht="15.75" customHeight="1">
      <c r="A30" s="106" t="s">
        <v>10</v>
      </c>
      <c r="B30" s="106"/>
      <c r="C30" s="107"/>
      <c r="D30" s="106"/>
      <c r="E30" s="106"/>
      <c r="F30" s="107"/>
      <c r="G30" s="85">
        <v>29000</v>
      </c>
      <c r="H30" s="52">
        <v>28000</v>
      </c>
      <c r="I30" s="53">
        <f t="shared" si="10"/>
        <v>96.55172413793103</v>
      </c>
      <c r="J30" s="85">
        <v>540060</v>
      </c>
      <c r="K30" s="52">
        <v>93130.05</v>
      </c>
      <c r="L30" s="53">
        <f t="shared" si="11"/>
        <v>17.244389512276413</v>
      </c>
      <c r="M30" s="85">
        <v>4000</v>
      </c>
      <c r="N30" s="52">
        <v>3180.05</v>
      </c>
      <c r="O30" s="53">
        <f>N30/M30*100</f>
        <v>79.50125</v>
      </c>
    </row>
    <row r="31" spans="1:15" ht="16.5" customHeight="1">
      <c r="A31" s="106" t="s">
        <v>11</v>
      </c>
      <c r="B31" s="106"/>
      <c r="C31" s="107"/>
      <c r="D31" s="106"/>
      <c r="E31" s="106"/>
      <c r="F31" s="107"/>
      <c r="G31" s="85">
        <v>15000</v>
      </c>
      <c r="H31" s="52">
        <v>14500</v>
      </c>
      <c r="I31" s="53">
        <f t="shared" si="10"/>
        <v>96.66666666666667</v>
      </c>
      <c r="J31" s="85">
        <v>125316.31</v>
      </c>
      <c r="K31" s="52">
        <v>125316.31</v>
      </c>
      <c r="L31" s="53">
        <f t="shared" si="11"/>
        <v>100</v>
      </c>
      <c r="M31" s="85">
        <v>55316.31</v>
      </c>
      <c r="N31" s="52">
        <v>50516.31</v>
      </c>
      <c r="O31" s="53">
        <f>N31/M31*100</f>
        <v>91.3226316072059</v>
      </c>
    </row>
    <row r="32" spans="1:15" ht="19.5" customHeight="1">
      <c r="A32" s="106" t="s">
        <v>12</v>
      </c>
      <c r="B32" s="106"/>
      <c r="C32" s="107"/>
      <c r="D32" s="106"/>
      <c r="E32" s="106"/>
      <c r="F32" s="107"/>
      <c r="G32" s="85">
        <v>25450</v>
      </c>
      <c r="H32" s="52">
        <v>25450</v>
      </c>
      <c r="I32" s="53">
        <f t="shared" si="10"/>
        <v>100</v>
      </c>
      <c r="J32" s="85">
        <v>623015</v>
      </c>
      <c r="K32" s="56">
        <v>30005</v>
      </c>
      <c r="L32" s="53">
        <f t="shared" si="11"/>
        <v>4.816095920643965</v>
      </c>
      <c r="M32" s="85"/>
      <c r="N32" s="56"/>
      <c r="O32" s="53"/>
    </row>
    <row r="33" spans="1:15" ht="15" customHeight="1">
      <c r="A33" s="106" t="s">
        <v>13</v>
      </c>
      <c r="B33" s="106"/>
      <c r="C33" s="107"/>
      <c r="D33" s="103"/>
      <c r="E33" s="103"/>
      <c r="F33" s="104"/>
      <c r="G33" s="85">
        <v>37550</v>
      </c>
      <c r="H33" s="52">
        <v>37550</v>
      </c>
      <c r="I33" s="53">
        <f t="shared" si="10"/>
        <v>100</v>
      </c>
      <c r="J33" s="85">
        <v>28000</v>
      </c>
      <c r="K33" s="56">
        <v>23000</v>
      </c>
      <c r="L33" s="53">
        <f t="shared" si="11"/>
        <v>82.14285714285714</v>
      </c>
      <c r="M33" s="85"/>
      <c r="N33" s="56"/>
      <c r="O33" s="53"/>
    </row>
    <row r="34" spans="1:15" ht="15.75" customHeight="1">
      <c r="A34" s="103" t="s">
        <v>4</v>
      </c>
      <c r="B34" s="103"/>
      <c r="C34" s="103"/>
      <c r="D34" s="121"/>
      <c r="E34" s="121"/>
      <c r="F34" s="121"/>
      <c r="G34" s="64">
        <f>SUM(G25:G33)</f>
        <v>226560</v>
      </c>
      <c r="H34" s="89">
        <f>SUM(H25:H33)</f>
        <v>221430</v>
      </c>
      <c r="I34" s="53">
        <f t="shared" si="10"/>
        <v>97.73569915254238</v>
      </c>
      <c r="J34" s="64">
        <f>SUM(J25:J33)</f>
        <v>2090594.37</v>
      </c>
      <c r="K34" s="89">
        <f>SUM(K25:K33)</f>
        <v>585184.4199999999</v>
      </c>
      <c r="L34" s="53">
        <f t="shared" si="11"/>
        <v>27.99129416960976</v>
      </c>
      <c r="M34" s="64">
        <f>SUM(M25:M33)</f>
        <v>88383.37</v>
      </c>
      <c r="N34" s="89">
        <f>SUM(N25:N33)</f>
        <v>56729.42</v>
      </c>
      <c r="O34" s="53">
        <f>N34/M34*100</f>
        <v>64.18562677571585</v>
      </c>
    </row>
    <row r="35" ht="12.75">
      <c r="H35" s="91"/>
    </row>
  </sheetData>
  <mergeCells count="51">
    <mergeCell ref="D21:M21"/>
    <mergeCell ref="A22:F24"/>
    <mergeCell ref="G22:I23"/>
    <mergeCell ref="J22:L23"/>
    <mergeCell ref="M22:O22"/>
    <mergeCell ref="M23:O23"/>
    <mergeCell ref="AK7:AM7"/>
    <mergeCell ref="Y7:AA7"/>
    <mergeCell ref="AB7:AD7"/>
    <mergeCell ref="AE7:AG7"/>
    <mergeCell ref="AH7:AJ7"/>
    <mergeCell ref="A25:C25"/>
    <mergeCell ref="A26:C26"/>
    <mergeCell ref="D28:F28"/>
    <mergeCell ref="D33:F33"/>
    <mergeCell ref="D25:F25"/>
    <mergeCell ref="D26:F26"/>
    <mergeCell ref="A31:C31"/>
    <mergeCell ref="D29:F29"/>
    <mergeCell ref="D30:F30"/>
    <mergeCell ref="D31:F31"/>
    <mergeCell ref="D32:F32"/>
    <mergeCell ref="D34:F34"/>
    <mergeCell ref="A32:C32"/>
    <mergeCell ref="D27:F27"/>
    <mergeCell ref="A33:C33"/>
    <mergeCell ref="A34:C34"/>
    <mergeCell ref="A27:C27"/>
    <mergeCell ref="A28:C28"/>
    <mergeCell ref="A29:C29"/>
    <mergeCell ref="A30:C30"/>
    <mergeCell ref="D3:X3"/>
    <mergeCell ref="A14:C14"/>
    <mergeCell ref="A10:C10"/>
    <mergeCell ref="S7:U7"/>
    <mergeCell ref="V7:X7"/>
    <mergeCell ref="J7:L7"/>
    <mergeCell ref="M7:O7"/>
    <mergeCell ref="G6:AM6"/>
    <mergeCell ref="P7:R7"/>
    <mergeCell ref="G7:I7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G1">
      <selection activeCell="T20" sqref="T20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75390625" style="0" customWidth="1"/>
    <col min="5" max="5" width="11.125" style="0" customWidth="1"/>
    <col min="6" max="6" width="4.375" style="0" customWidth="1"/>
    <col min="7" max="7" width="10.75390625" style="0" customWidth="1"/>
    <col min="8" max="8" width="10.00390625" style="0" customWidth="1"/>
    <col min="9" max="9" width="5.125" style="0" customWidth="1"/>
    <col min="10" max="10" width="10.625" style="0" customWidth="1"/>
    <col min="11" max="11" width="9.625" style="0" customWidth="1"/>
    <col min="12" max="12" width="4.75390625" style="0" customWidth="1"/>
    <col min="13" max="13" width="9.625" style="0" customWidth="1"/>
    <col min="14" max="14" width="8.75390625" style="0" customWidth="1"/>
    <col min="15" max="15" width="4.625" style="0" customWidth="1"/>
    <col min="16" max="16" width="8.00390625" style="0" customWidth="1"/>
    <col min="18" max="18" width="4.25390625" style="0" customWidth="1"/>
    <col min="19" max="19" width="11.625" style="0" customWidth="1"/>
    <col min="20" max="20" width="11.125" style="0" customWidth="1"/>
    <col min="21" max="21" width="4.875" style="0" customWidth="1"/>
    <col min="22" max="22" width="10.25390625" style="0" customWidth="1"/>
    <col min="23" max="23" width="9.75390625" style="0" customWidth="1"/>
    <col min="24" max="24" width="10.25390625" style="0" customWidth="1"/>
    <col min="25" max="25" width="10.00390625" style="0" customWidth="1"/>
  </cols>
  <sheetData>
    <row r="1" spans="4:18" ht="12.75">
      <c r="D1" s="5"/>
      <c r="E1" s="4"/>
      <c r="F1" s="5"/>
      <c r="G1" s="5"/>
      <c r="H1" s="6"/>
      <c r="I1" s="5"/>
      <c r="J1" s="5"/>
      <c r="K1" s="4"/>
      <c r="L1" s="5"/>
      <c r="M1" s="5"/>
      <c r="N1" s="4"/>
      <c r="O1" s="5"/>
      <c r="P1" s="5"/>
      <c r="Q1" s="5"/>
      <c r="R1" s="5"/>
    </row>
    <row r="2" spans="4:18" ht="12.75">
      <c r="D2" s="5"/>
      <c r="E2" s="4"/>
      <c r="F2" s="5"/>
      <c r="G2" s="5"/>
      <c r="H2" s="6"/>
      <c r="I2" s="5"/>
      <c r="J2" s="5"/>
      <c r="K2" s="4"/>
      <c r="L2" s="5"/>
      <c r="M2" s="5"/>
      <c r="N2" s="4"/>
      <c r="O2" s="5"/>
      <c r="P2" s="5"/>
      <c r="Q2" s="5"/>
      <c r="R2" s="5"/>
    </row>
    <row r="3" spans="1:18" ht="12.75" customHeight="1">
      <c r="A3" s="2"/>
      <c r="B3" s="154" t="s">
        <v>77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21" ht="12.75">
      <c r="A4" s="2"/>
      <c r="B4" s="2"/>
      <c r="C4" s="2"/>
      <c r="D4" s="7"/>
      <c r="E4" s="8"/>
      <c r="F4" s="7"/>
      <c r="G4" s="7"/>
      <c r="H4" s="9"/>
      <c r="I4" s="7"/>
      <c r="J4" s="7"/>
      <c r="K4" s="8"/>
      <c r="L4" s="7"/>
      <c r="M4" s="7"/>
      <c r="N4" s="8"/>
      <c r="O4" s="7"/>
      <c r="P4" s="7"/>
      <c r="Q4" s="7"/>
      <c r="R4" s="7"/>
      <c r="S4" s="2"/>
      <c r="T4" s="2"/>
      <c r="U4" s="2"/>
    </row>
    <row r="5" spans="1:21" ht="12.75">
      <c r="A5" s="2"/>
      <c r="B5" s="2"/>
      <c r="C5" s="2"/>
      <c r="D5" s="7"/>
      <c r="E5" s="8"/>
      <c r="F5" s="7"/>
      <c r="G5" s="7"/>
      <c r="H5" s="9"/>
      <c r="I5" s="7"/>
      <c r="J5" s="7"/>
      <c r="K5" s="8"/>
      <c r="L5" s="7"/>
      <c r="M5" s="7"/>
      <c r="N5" s="10"/>
      <c r="O5" s="7"/>
      <c r="P5" s="7"/>
      <c r="Q5" s="7"/>
      <c r="R5" s="7"/>
      <c r="S5" s="2"/>
      <c r="T5" s="133" t="s">
        <v>69</v>
      </c>
      <c r="U5" s="134"/>
    </row>
    <row r="6" spans="1:25" ht="22.5" customHeight="1">
      <c r="A6" s="148"/>
      <c r="B6" s="148"/>
      <c r="C6" s="148"/>
      <c r="D6" s="135" t="s">
        <v>22</v>
      </c>
      <c r="E6" s="135"/>
      <c r="F6" s="135"/>
      <c r="G6" s="150" t="s">
        <v>23</v>
      </c>
      <c r="H6" s="151"/>
      <c r="I6" s="151"/>
      <c r="J6" s="151"/>
      <c r="K6" s="151"/>
      <c r="L6" s="151"/>
      <c r="M6" s="151"/>
      <c r="N6" s="151"/>
      <c r="O6" s="151"/>
      <c r="P6" s="150"/>
      <c r="Q6" s="151"/>
      <c r="R6" s="152"/>
      <c r="S6" s="135" t="s">
        <v>70</v>
      </c>
      <c r="T6" s="136"/>
      <c r="U6" s="136"/>
      <c r="V6" s="135" t="s">
        <v>71</v>
      </c>
      <c r="W6" s="136"/>
      <c r="X6" s="135" t="s">
        <v>72</v>
      </c>
      <c r="Y6" s="136"/>
    </row>
    <row r="7" spans="1:25" ht="12.75" customHeight="1">
      <c r="A7" s="148"/>
      <c r="B7" s="148"/>
      <c r="C7" s="148"/>
      <c r="D7" s="135"/>
      <c r="E7" s="135"/>
      <c r="F7" s="135"/>
      <c r="G7" s="135" t="s">
        <v>24</v>
      </c>
      <c r="H7" s="135"/>
      <c r="I7" s="135"/>
      <c r="J7" s="135" t="s">
        <v>39</v>
      </c>
      <c r="K7" s="135"/>
      <c r="L7" s="135"/>
      <c r="M7" s="135" t="s">
        <v>25</v>
      </c>
      <c r="N7" s="135"/>
      <c r="O7" s="135"/>
      <c r="P7" s="158" t="s">
        <v>40</v>
      </c>
      <c r="Q7" s="159"/>
      <c r="R7" s="160"/>
      <c r="S7" s="135"/>
      <c r="T7" s="136"/>
      <c r="U7" s="136"/>
      <c r="V7" s="135"/>
      <c r="W7" s="136"/>
      <c r="X7" s="135"/>
      <c r="Y7" s="136"/>
    </row>
    <row r="8" spans="1:25" ht="30" customHeight="1">
      <c r="A8" s="148"/>
      <c r="B8" s="148"/>
      <c r="C8" s="148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61"/>
      <c r="Q8" s="162"/>
      <c r="R8" s="163"/>
      <c r="S8" s="136"/>
      <c r="T8" s="136"/>
      <c r="U8" s="136"/>
      <c r="V8" s="136"/>
      <c r="W8" s="136"/>
      <c r="X8" s="136"/>
      <c r="Y8" s="136"/>
    </row>
    <row r="9" spans="1:25" ht="33.75">
      <c r="A9" s="149"/>
      <c r="B9" s="149"/>
      <c r="C9" s="149"/>
      <c r="D9" s="11" t="s">
        <v>26</v>
      </c>
      <c r="E9" s="11" t="s">
        <v>27</v>
      </c>
      <c r="F9" s="12" t="s">
        <v>28</v>
      </c>
      <c r="G9" s="11" t="s">
        <v>26</v>
      </c>
      <c r="H9" s="13" t="s">
        <v>27</v>
      </c>
      <c r="I9" s="12" t="s">
        <v>28</v>
      </c>
      <c r="J9" s="11" t="s">
        <v>26</v>
      </c>
      <c r="K9" s="13" t="s">
        <v>29</v>
      </c>
      <c r="L9" s="12" t="s">
        <v>28</v>
      </c>
      <c r="M9" s="11" t="s">
        <v>26</v>
      </c>
      <c r="N9" s="13" t="s">
        <v>27</v>
      </c>
      <c r="O9" s="12" t="s">
        <v>28</v>
      </c>
      <c r="P9" s="11" t="s">
        <v>26</v>
      </c>
      <c r="Q9" s="13" t="s">
        <v>27</v>
      </c>
      <c r="R9" s="12" t="s">
        <v>28</v>
      </c>
      <c r="S9" s="92" t="s">
        <v>26</v>
      </c>
      <c r="T9" s="92" t="s">
        <v>27</v>
      </c>
      <c r="U9" s="93" t="s">
        <v>28</v>
      </c>
      <c r="V9" s="92" t="s">
        <v>26</v>
      </c>
      <c r="W9" s="92" t="s">
        <v>27</v>
      </c>
      <c r="X9" s="92" t="s">
        <v>73</v>
      </c>
      <c r="Y9" s="92" t="s">
        <v>74</v>
      </c>
    </row>
    <row r="10" spans="1:25" ht="12.75">
      <c r="A10" s="153">
        <v>1</v>
      </c>
      <c r="B10" s="153"/>
      <c r="C10" s="153"/>
      <c r="D10" s="14">
        <v>2</v>
      </c>
      <c r="E10" s="14">
        <v>3</v>
      </c>
      <c r="F10" s="15">
        <v>4</v>
      </c>
      <c r="G10" s="14">
        <v>5</v>
      </c>
      <c r="H10" s="14">
        <v>6</v>
      </c>
      <c r="I10" s="15">
        <v>7</v>
      </c>
      <c r="J10" s="14">
        <v>8</v>
      </c>
      <c r="K10" s="14">
        <v>9</v>
      </c>
      <c r="L10" s="15">
        <v>10</v>
      </c>
      <c r="M10" s="14">
        <v>11</v>
      </c>
      <c r="N10" s="14">
        <v>12</v>
      </c>
      <c r="O10" s="15">
        <v>13</v>
      </c>
      <c r="P10" s="15">
        <v>14</v>
      </c>
      <c r="Q10" s="15">
        <v>15</v>
      </c>
      <c r="R10" s="15">
        <v>16</v>
      </c>
      <c r="S10" s="14">
        <v>17</v>
      </c>
      <c r="T10" s="14">
        <v>18</v>
      </c>
      <c r="U10" s="15">
        <v>19</v>
      </c>
      <c r="V10" s="94">
        <v>20</v>
      </c>
      <c r="W10" s="94">
        <v>21</v>
      </c>
      <c r="X10" s="94">
        <v>22</v>
      </c>
      <c r="Y10" s="94">
        <v>23</v>
      </c>
    </row>
    <row r="11" spans="1:25" ht="12.75" customHeight="1">
      <c r="A11" s="142" t="s">
        <v>56</v>
      </c>
      <c r="B11" s="143"/>
      <c r="C11" s="144"/>
      <c r="D11" s="44">
        <f>G11+J11+M11</f>
        <v>2572125.06</v>
      </c>
      <c r="E11" s="37">
        <f aca="true" t="shared" si="0" ref="E11:E18">H11+K11+N11</f>
        <v>2063958.8599999999</v>
      </c>
      <c r="F11" s="24">
        <f aca="true" t="shared" si="1" ref="F11:F19">E11/D11*100</f>
        <v>80.24333233625894</v>
      </c>
      <c r="G11" s="44">
        <v>569800</v>
      </c>
      <c r="H11" s="37">
        <v>449904.8</v>
      </c>
      <c r="I11" s="24">
        <f aca="true" t="shared" si="2" ref="I11:I19">H11/G11*100</f>
        <v>78.95837135837137</v>
      </c>
      <c r="J11" s="44">
        <v>72523.06</v>
      </c>
      <c r="K11" s="37">
        <v>63223.06</v>
      </c>
      <c r="L11" s="24">
        <f>K11/J11*100</f>
        <v>87.17649255285147</v>
      </c>
      <c r="M11" s="71">
        <v>1929802</v>
      </c>
      <c r="N11" s="101">
        <v>1550831</v>
      </c>
      <c r="O11" s="24">
        <f aca="true" t="shared" si="3" ref="O11:O19">N11/M11*100</f>
        <v>80.36218223423958</v>
      </c>
      <c r="P11" s="41">
        <v>1180600</v>
      </c>
      <c r="Q11" s="23">
        <v>1050021</v>
      </c>
      <c r="R11" s="24">
        <f aca="true" t="shared" si="4" ref="R11:R19">Q11/P11*100</f>
        <v>88.93960697950195</v>
      </c>
      <c r="S11" s="95">
        <v>2853214.06</v>
      </c>
      <c r="T11" s="96">
        <v>2311813.97</v>
      </c>
      <c r="U11" s="97">
        <f>T11/S11*100</f>
        <v>81.0249045947853</v>
      </c>
      <c r="V11" s="98">
        <f>D11-S11</f>
        <v>-281089</v>
      </c>
      <c r="W11" s="38">
        <f>E11-T11</f>
        <v>-247855.11000000034</v>
      </c>
      <c r="X11" s="38">
        <v>284918.92</v>
      </c>
      <c r="Y11" s="38">
        <v>37063.81</v>
      </c>
    </row>
    <row r="12" spans="1:25" ht="12.75" customHeight="1">
      <c r="A12" s="142" t="s">
        <v>57</v>
      </c>
      <c r="B12" s="143"/>
      <c r="C12" s="144"/>
      <c r="D12" s="44">
        <f aca="true" t="shared" si="5" ref="D12:D21">G12+J12+M12</f>
        <v>4798594</v>
      </c>
      <c r="E12" s="37">
        <f t="shared" si="0"/>
        <v>4259486.14</v>
      </c>
      <c r="F12" s="24">
        <f t="shared" si="1"/>
        <v>88.76529541778278</v>
      </c>
      <c r="G12" s="44">
        <v>517100</v>
      </c>
      <c r="H12" s="37">
        <v>550045.14</v>
      </c>
      <c r="I12" s="24">
        <f t="shared" si="2"/>
        <v>106.37113517694836</v>
      </c>
      <c r="J12" s="44">
        <v>234500</v>
      </c>
      <c r="K12" s="37">
        <v>114130</v>
      </c>
      <c r="L12" s="24">
        <f aca="true" t="shared" si="6" ref="L12:L19">K12/J12*100</f>
        <v>48.66950959488273</v>
      </c>
      <c r="M12" s="71">
        <v>4046994</v>
      </c>
      <c r="N12" s="101">
        <v>3595311</v>
      </c>
      <c r="O12" s="24">
        <f t="shared" si="3"/>
        <v>88.83904942779752</v>
      </c>
      <c r="P12" s="41">
        <v>1924100</v>
      </c>
      <c r="Q12" s="23">
        <v>1711287</v>
      </c>
      <c r="R12" s="24">
        <f t="shared" si="4"/>
        <v>88.93960812847565</v>
      </c>
      <c r="S12" s="95">
        <v>4974659.86</v>
      </c>
      <c r="T12" s="96">
        <v>3027232.07</v>
      </c>
      <c r="U12" s="97">
        <f aca="true" t="shared" si="7" ref="U12:U22">T12/S12*100</f>
        <v>60.853046342750346</v>
      </c>
      <c r="V12" s="98">
        <f aca="true" t="shared" si="8" ref="V12:W22">D12-S12</f>
        <v>-176065.86000000034</v>
      </c>
      <c r="W12" s="38">
        <f t="shared" si="8"/>
        <v>1232254.0699999998</v>
      </c>
      <c r="X12" s="38">
        <v>176065.86</v>
      </c>
      <c r="Y12" s="38">
        <v>1408319.92</v>
      </c>
    </row>
    <row r="13" spans="1:25" ht="12.75" customHeight="1">
      <c r="A13" s="142" t="s">
        <v>30</v>
      </c>
      <c r="B13" s="143"/>
      <c r="C13" s="144"/>
      <c r="D13" s="44">
        <f t="shared" si="5"/>
        <v>4359389</v>
      </c>
      <c r="E13" s="37">
        <f t="shared" si="0"/>
        <v>4142826.43</v>
      </c>
      <c r="F13" s="24">
        <f t="shared" si="1"/>
        <v>95.03227241248716</v>
      </c>
      <c r="G13" s="44">
        <v>952410</v>
      </c>
      <c r="H13" s="37">
        <v>1005312.43</v>
      </c>
      <c r="I13" s="24">
        <f t="shared" si="2"/>
        <v>105.55458573513508</v>
      </c>
      <c r="J13" s="44">
        <v>157660</v>
      </c>
      <c r="K13" s="37">
        <v>157660</v>
      </c>
      <c r="L13" s="24">
        <f t="shared" si="6"/>
        <v>100</v>
      </c>
      <c r="M13" s="71">
        <v>3249319</v>
      </c>
      <c r="N13" s="101">
        <v>2979854</v>
      </c>
      <c r="O13" s="24">
        <f t="shared" si="3"/>
        <v>91.70703153491547</v>
      </c>
      <c r="P13" s="41">
        <v>2295000</v>
      </c>
      <c r="Q13" s="23">
        <v>2041163</v>
      </c>
      <c r="R13" s="24">
        <f t="shared" si="4"/>
        <v>88.9395642701525</v>
      </c>
      <c r="S13" s="95">
        <v>4504339.26</v>
      </c>
      <c r="T13" s="96">
        <v>3848570.55</v>
      </c>
      <c r="U13" s="97">
        <f t="shared" si="7"/>
        <v>85.44140056626196</v>
      </c>
      <c r="V13" s="98">
        <f t="shared" si="8"/>
        <v>-144950.25999999978</v>
      </c>
      <c r="W13" s="38">
        <f t="shared" si="8"/>
        <v>294255.88000000035</v>
      </c>
      <c r="X13" s="38">
        <v>144950.26</v>
      </c>
      <c r="Y13" s="38">
        <v>439206.14</v>
      </c>
    </row>
    <row r="14" spans="1:25" ht="12.75" customHeight="1">
      <c r="A14" s="142" t="s">
        <v>31</v>
      </c>
      <c r="B14" s="143"/>
      <c r="C14" s="144"/>
      <c r="D14" s="44">
        <f t="shared" si="5"/>
        <v>5434895</v>
      </c>
      <c r="E14" s="37">
        <f t="shared" si="0"/>
        <v>4587644.45</v>
      </c>
      <c r="F14" s="24">
        <f t="shared" si="1"/>
        <v>84.41091226233442</v>
      </c>
      <c r="G14" s="44">
        <v>807000</v>
      </c>
      <c r="H14" s="37">
        <v>759064.45</v>
      </c>
      <c r="I14" s="24">
        <f t="shared" si="2"/>
        <v>94.06003097893432</v>
      </c>
      <c r="J14" s="44">
        <v>121920</v>
      </c>
      <c r="K14" s="37">
        <v>44800</v>
      </c>
      <c r="L14" s="24">
        <f t="shared" si="6"/>
        <v>36.74540682414698</v>
      </c>
      <c r="M14" s="71">
        <v>4505975</v>
      </c>
      <c r="N14" s="101">
        <v>3783780</v>
      </c>
      <c r="O14" s="24">
        <f t="shared" si="3"/>
        <v>83.97250317633808</v>
      </c>
      <c r="P14" s="41">
        <v>2654100</v>
      </c>
      <c r="Q14" s="23">
        <v>2360546</v>
      </c>
      <c r="R14" s="24">
        <f t="shared" si="4"/>
        <v>88.93960287856524</v>
      </c>
      <c r="S14" s="95">
        <v>5756695</v>
      </c>
      <c r="T14" s="96">
        <v>4628487.94</v>
      </c>
      <c r="U14" s="97">
        <f t="shared" si="7"/>
        <v>80.40182674260144</v>
      </c>
      <c r="V14" s="98">
        <f t="shared" si="8"/>
        <v>-321800</v>
      </c>
      <c r="W14" s="38">
        <f t="shared" si="8"/>
        <v>-40843.49000000022</v>
      </c>
      <c r="X14" s="38">
        <v>322070.62</v>
      </c>
      <c r="Y14" s="38">
        <v>281227.13</v>
      </c>
    </row>
    <row r="15" spans="1:25" ht="13.5" customHeight="1">
      <c r="A15" s="142" t="s">
        <v>32</v>
      </c>
      <c r="B15" s="143"/>
      <c r="C15" s="144"/>
      <c r="D15" s="44">
        <f t="shared" si="5"/>
        <v>3502543</v>
      </c>
      <c r="E15" s="37">
        <f t="shared" si="0"/>
        <v>2562722.41</v>
      </c>
      <c r="F15" s="24">
        <f t="shared" si="1"/>
        <v>73.16747888605508</v>
      </c>
      <c r="G15" s="44">
        <v>325900</v>
      </c>
      <c r="H15" s="37">
        <v>320787.41</v>
      </c>
      <c r="I15" s="24">
        <f t="shared" si="2"/>
        <v>98.43123964406259</v>
      </c>
      <c r="J15" s="44">
        <v>307160</v>
      </c>
      <c r="K15" s="37">
        <v>49850</v>
      </c>
      <c r="L15" s="24">
        <f t="shared" si="6"/>
        <v>16.229326735251988</v>
      </c>
      <c r="M15" s="71">
        <v>2869483</v>
      </c>
      <c r="N15" s="101">
        <v>2192085</v>
      </c>
      <c r="O15" s="24">
        <f>N15/M15*100</f>
        <v>76.3930296851384</v>
      </c>
      <c r="P15" s="41">
        <v>1769400</v>
      </c>
      <c r="Q15" s="23">
        <v>1573697</v>
      </c>
      <c r="R15" s="24">
        <f>Q15/P15*100</f>
        <v>88.9395840397875</v>
      </c>
      <c r="S15" s="95">
        <v>3685934.37</v>
      </c>
      <c r="T15" s="96">
        <v>2399083.7</v>
      </c>
      <c r="U15" s="97">
        <f t="shared" si="7"/>
        <v>65.0875316588993</v>
      </c>
      <c r="V15" s="98">
        <f t="shared" si="8"/>
        <v>-183391.3700000001</v>
      </c>
      <c r="W15" s="38">
        <f t="shared" si="8"/>
        <v>163638.70999999996</v>
      </c>
      <c r="X15" s="38">
        <v>217297.95</v>
      </c>
      <c r="Y15" s="38">
        <v>380936.66</v>
      </c>
    </row>
    <row r="16" spans="1:25" ht="12.75" customHeight="1">
      <c r="A16" s="142" t="s">
        <v>33</v>
      </c>
      <c r="B16" s="143"/>
      <c r="C16" s="144"/>
      <c r="D16" s="44">
        <f t="shared" si="5"/>
        <v>4887003</v>
      </c>
      <c r="E16" s="37">
        <f t="shared" si="0"/>
        <v>3360598.83</v>
      </c>
      <c r="F16" s="24">
        <f t="shared" si="1"/>
        <v>68.76604802575321</v>
      </c>
      <c r="G16" s="44">
        <v>926600</v>
      </c>
      <c r="H16" s="37">
        <v>848052.78</v>
      </c>
      <c r="I16" s="24">
        <f t="shared" si="2"/>
        <v>91.52307144398878</v>
      </c>
      <c r="J16" s="44">
        <v>569060</v>
      </c>
      <c r="K16" s="37">
        <v>121130.05</v>
      </c>
      <c r="L16" s="24">
        <f t="shared" si="6"/>
        <v>21.28598917513092</v>
      </c>
      <c r="M16" s="71">
        <v>3391343</v>
      </c>
      <c r="N16" s="101">
        <v>2391416</v>
      </c>
      <c r="O16" s="24">
        <f t="shared" si="3"/>
        <v>70.51530912679726</v>
      </c>
      <c r="P16" s="41">
        <v>1976900</v>
      </c>
      <c r="Q16" s="23">
        <v>1758246</v>
      </c>
      <c r="R16" s="24">
        <f t="shared" si="4"/>
        <v>88.93955182356214</v>
      </c>
      <c r="S16" s="95">
        <v>5032451.22</v>
      </c>
      <c r="T16" s="96">
        <v>3290081.58</v>
      </c>
      <c r="U16" s="97">
        <f t="shared" si="7"/>
        <v>65.37731686150353</v>
      </c>
      <c r="V16" s="98">
        <f t="shared" si="8"/>
        <v>-145448.21999999974</v>
      </c>
      <c r="W16" s="38">
        <f t="shared" si="8"/>
        <v>70517.25</v>
      </c>
      <c r="X16" s="38">
        <v>145448.22</v>
      </c>
      <c r="Y16" s="38">
        <v>215965.47</v>
      </c>
    </row>
    <row r="17" spans="1:25" ht="12.75" customHeight="1">
      <c r="A17" s="142" t="s">
        <v>34</v>
      </c>
      <c r="B17" s="143"/>
      <c r="C17" s="144"/>
      <c r="D17" s="44">
        <f t="shared" si="5"/>
        <v>2041293.31</v>
      </c>
      <c r="E17" s="37">
        <f>H17+K17+N17</f>
        <v>1781911.35</v>
      </c>
      <c r="F17" s="24">
        <f t="shared" si="1"/>
        <v>87.29325380486355</v>
      </c>
      <c r="G17" s="44">
        <v>577500</v>
      </c>
      <c r="H17" s="37">
        <v>490531.04</v>
      </c>
      <c r="I17" s="24">
        <f t="shared" si="2"/>
        <v>84.94043982683982</v>
      </c>
      <c r="J17" s="44">
        <v>140316.31</v>
      </c>
      <c r="K17" s="37">
        <v>139816.31</v>
      </c>
      <c r="L17" s="24">
        <f t="shared" si="6"/>
        <v>99.64366223712696</v>
      </c>
      <c r="M17" s="71">
        <v>1323477</v>
      </c>
      <c r="N17" s="101">
        <v>1151564</v>
      </c>
      <c r="O17" s="24">
        <f t="shared" si="3"/>
        <v>87.01050339371217</v>
      </c>
      <c r="P17" s="41">
        <v>1126800</v>
      </c>
      <c r="Q17" s="23">
        <v>1002171</v>
      </c>
      <c r="R17" s="24">
        <f t="shared" si="4"/>
        <v>88.93956336528221</v>
      </c>
      <c r="S17" s="95">
        <v>2395045.25</v>
      </c>
      <c r="T17" s="96">
        <v>1799919.68</v>
      </c>
      <c r="U17" s="97">
        <f t="shared" si="7"/>
        <v>75.15180266427116</v>
      </c>
      <c r="V17" s="98">
        <f t="shared" si="8"/>
        <v>-353751.93999999994</v>
      </c>
      <c r="W17" s="38">
        <f t="shared" si="8"/>
        <v>-18008.32999999984</v>
      </c>
      <c r="X17" s="38">
        <v>353751.94</v>
      </c>
      <c r="Y17" s="38">
        <v>335743.61</v>
      </c>
    </row>
    <row r="18" spans="1:25" ht="12.75" customHeight="1">
      <c r="A18" s="142" t="s">
        <v>35</v>
      </c>
      <c r="B18" s="143"/>
      <c r="C18" s="144"/>
      <c r="D18" s="44">
        <f t="shared" si="5"/>
        <v>16125304</v>
      </c>
      <c r="E18" s="37">
        <f t="shared" si="0"/>
        <v>11509262.09</v>
      </c>
      <c r="F18" s="24">
        <f t="shared" si="1"/>
        <v>71.37392318309162</v>
      </c>
      <c r="G18" s="44">
        <v>4299643</v>
      </c>
      <c r="H18" s="37">
        <v>4237256.09</v>
      </c>
      <c r="I18" s="24">
        <f>H18/G18*100</f>
        <v>98.5490211629198</v>
      </c>
      <c r="J18" s="44">
        <v>648465</v>
      </c>
      <c r="K18" s="37">
        <v>55455</v>
      </c>
      <c r="L18" s="24">
        <f t="shared" si="6"/>
        <v>8.551733709606532</v>
      </c>
      <c r="M18" s="71">
        <v>11177196</v>
      </c>
      <c r="N18" s="101">
        <v>7216551</v>
      </c>
      <c r="O18" s="24">
        <f t="shared" si="3"/>
        <v>64.56494992125037</v>
      </c>
      <c r="P18" s="41">
        <v>2098500</v>
      </c>
      <c r="Q18" s="23">
        <v>1866478</v>
      </c>
      <c r="R18" s="24">
        <f t="shared" si="4"/>
        <v>88.94343578746724</v>
      </c>
      <c r="S18" s="95">
        <v>16538680.67</v>
      </c>
      <c r="T18" s="96">
        <v>11084684.16</v>
      </c>
      <c r="U18" s="97">
        <f t="shared" si="7"/>
        <v>67.0227836257026</v>
      </c>
      <c r="V18" s="98">
        <f t="shared" si="8"/>
        <v>-413376.6699999999</v>
      </c>
      <c r="W18" s="38">
        <f t="shared" si="8"/>
        <v>424577.9299999997</v>
      </c>
      <c r="X18" s="38">
        <v>413376.67</v>
      </c>
      <c r="Y18" s="38">
        <v>837954.6</v>
      </c>
    </row>
    <row r="19" spans="1:25" ht="12.75" customHeight="1">
      <c r="A19" s="142" t="s">
        <v>36</v>
      </c>
      <c r="B19" s="143"/>
      <c r="C19" s="144"/>
      <c r="D19" s="44">
        <f>G19+J19+M19</f>
        <v>7616460</v>
      </c>
      <c r="E19" s="37">
        <f>H19+K19+N19</f>
        <v>7018061.95</v>
      </c>
      <c r="F19" s="24">
        <f t="shared" si="1"/>
        <v>92.14335728146672</v>
      </c>
      <c r="G19" s="44">
        <v>1741667</v>
      </c>
      <c r="H19" s="37">
        <v>1684814.95</v>
      </c>
      <c r="I19" s="24">
        <f t="shared" si="2"/>
        <v>96.7357680888482</v>
      </c>
      <c r="J19" s="44">
        <v>65550</v>
      </c>
      <c r="K19" s="37">
        <v>60550</v>
      </c>
      <c r="L19" s="24">
        <f t="shared" si="6"/>
        <v>92.372234935164</v>
      </c>
      <c r="M19" s="71">
        <v>5809243</v>
      </c>
      <c r="N19" s="101">
        <v>5272697</v>
      </c>
      <c r="O19" s="24">
        <f t="shared" si="3"/>
        <v>90.76392569565432</v>
      </c>
      <c r="P19" s="41">
        <v>3338100</v>
      </c>
      <c r="Q19" s="23">
        <v>2968891</v>
      </c>
      <c r="R19" s="24">
        <f t="shared" si="4"/>
        <v>88.93954644857854</v>
      </c>
      <c r="S19" s="95">
        <v>7599863.06</v>
      </c>
      <c r="T19" s="96">
        <v>6564237.13</v>
      </c>
      <c r="U19" s="97">
        <f t="shared" si="7"/>
        <v>86.37309749104874</v>
      </c>
      <c r="V19" s="98">
        <f t="shared" si="8"/>
        <v>16596.94000000041</v>
      </c>
      <c r="W19" s="38">
        <f t="shared" si="8"/>
        <v>453824.8200000003</v>
      </c>
      <c r="X19" s="38">
        <v>318173.06</v>
      </c>
      <c r="Y19" s="38">
        <v>771997.88</v>
      </c>
    </row>
    <row r="20" spans="1:25" ht="12.75" customHeight="1">
      <c r="A20" s="142" t="s">
        <v>54</v>
      </c>
      <c r="B20" s="143"/>
      <c r="C20" s="144"/>
      <c r="D20" s="45">
        <f>D11+D12+D13+D14+D15+D16+D17+D18+D19</f>
        <v>51337606.370000005</v>
      </c>
      <c r="E20" s="37">
        <f>H20+K20+N20</f>
        <v>41286472.51</v>
      </c>
      <c r="F20" s="24">
        <f>E20/D20*100</f>
        <v>80.42149883740284</v>
      </c>
      <c r="G20" s="45">
        <f>SUM(G11:G19)</f>
        <v>10717620</v>
      </c>
      <c r="H20" s="37">
        <f>SUM(H11:H19)</f>
        <v>10345769.09</v>
      </c>
      <c r="I20" s="24">
        <f>H20/G20*100</f>
        <v>96.53047122402175</v>
      </c>
      <c r="J20" s="45">
        <f>SUM(J11:J19)</f>
        <v>2317154.37</v>
      </c>
      <c r="K20" s="37">
        <f>K11+K12+K13+K14+K15+K16+K17+K18+K19</f>
        <v>806614.4199999999</v>
      </c>
      <c r="L20" s="24">
        <f>K20/J20*100</f>
        <v>34.81056033396687</v>
      </c>
      <c r="M20" s="72">
        <f>SUM(M11:M19)</f>
        <v>38302832</v>
      </c>
      <c r="N20" s="101">
        <f>SUM(N11:N19)</f>
        <v>30134089</v>
      </c>
      <c r="O20" s="24">
        <f>N20/M20*100</f>
        <v>78.67326624830248</v>
      </c>
      <c r="P20" s="42">
        <f>SUM(P11:P19)</f>
        <v>18363500</v>
      </c>
      <c r="Q20" s="27">
        <f>SUM(Q11:Q19)</f>
        <v>16332500</v>
      </c>
      <c r="R20" s="24">
        <f>Q20/P20*100</f>
        <v>88.94001688131348</v>
      </c>
      <c r="S20" s="99">
        <f>S11+S12+S13+S14+S15+S16+S17+S18+S19</f>
        <v>53340882.75</v>
      </c>
      <c r="T20" s="96">
        <f>SUM(T11:T19)</f>
        <v>38954110.78</v>
      </c>
      <c r="U20" s="97">
        <f t="shared" si="7"/>
        <v>73.02862039717556</v>
      </c>
      <c r="V20" s="100">
        <f t="shared" si="8"/>
        <v>-2003276.3799999952</v>
      </c>
      <c r="W20" s="38">
        <f t="shared" si="8"/>
        <v>2332361.7299999967</v>
      </c>
      <c r="X20" s="39">
        <f>SUM(X11:X19)</f>
        <v>2376053.5</v>
      </c>
      <c r="Y20" s="39">
        <f>SUM(Y11:Y19)</f>
        <v>4708415.220000001</v>
      </c>
    </row>
    <row r="21" spans="1:25" ht="12.75" customHeight="1">
      <c r="A21" s="142" t="s">
        <v>37</v>
      </c>
      <c r="B21" s="143"/>
      <c r="C21" s="144"/>
      <c r="D21" s="44">
        <f t="shared" si="5"/>
        <v>253837771.79</v>
      </c>
      <c r="E21" s="43">
        <f>H21+K21+N21</f>
        <v>227081935.03</v>
      </c>
      <c r="F21" s="24">
        <f>E21/D21*100</f>
        <v>89.45947383191847</v>
      </c>
      <c r="G21" s="71">
        <v>41401041</v>
      </c>
      <c r="H21" s="37">
        <v>39452599.74</v>
      </c>
      <c r="I21" s="24">
        <f>H21/G21*100</f>
        <v>95.29373848353234</v>
      </c>
      <c r="J21" s="44">
        <v>9908815.79</v>
      </c>
      <c r="K21" s="37">
        <v>8397803.29</v>
      </c>
      <c r="L21" s="24">
        <f>K21/J21*100</f>
        <v>84.75082661719358</v>
      </c>
      <c r="M21" s="71">
        <v>202527915</v>
      </c>
      <c r="N21" s="101">
        <v>179231532</v>
      </c>
      <c r="O21" s="24">
        <f>N21/M21*100</f>
        <v>88.4971990157505</v>
      </c>
      <c r="P21" s="41">
        <v>53225200</v>
      </c>
      <c r="Q21" s="23">
        <v>48156300</v>
      </c>
      <c r="R21" s="24">
        <f>Q21/P21*100</f>
        <v>90.47650361107145</v>
      </c>
      <c r="S21" s="95">
        <v>261178828.06</v>
      </c>
      <c r="T21" s="96">
        <v>214209600.26</v>
      </c>
      <c r="U21" s="97">
        <f t="shared" si="7"/>
        <v>82.01644897908422</v>
      </c>
      <c r="V21" s="98">
        <f t="shared" si="8"/>
        <v>-7341056.270000011</v>
      </c>
      <c r="W21" s="38">
        <f t="shared" si="8"/>
        <v>12872334.77000001</v>
      </c>
      <c r="X21" s="38">
        <v>7341056.27</v>
      </c>
      <c r="Y21" s="38">
        <v>20213391.04</v>
      </c>
    </row>
    <row r="22" spans="1:25" ht="28.5" customHeight="1">
      <c r="A22" s="155" t="s">
        <v>38</v>
      </c>
      <c r="B22" s="156"/>
      <c r="C22" s="157"/>
      <c r="D22" s="45">
        <f>D20+D21-M20</f>
        <v>266872546.15999997</v>
      </c>
      <c r="E22" s="37">
        <f>E20+E21-N20</f>
        <v>238234318.54</v>
      </c>
      <c r="F22" s="24">
        <f>E22/D22*100</f>
        <v>89.26894952962667</v>
      </c>
      <c r="G22" s="72">
        <f>G20+G21</f>
        <v>52118661</v>
      </c>
      <c r="H22" s="37">
        <f>H20+H21</f>
        <v>49798368.83</v>
      </c>
      <c r="I22" s="24">
        <f>H22/G22*100</f>
        <v>95.54805874617539</v>
      </c>
      <c r="J22" s="45">
        <f>J20+J21</f>
        <v>12225970.16</v>
      </c>
      <c r="K22" s="37">
        <f>K20+K21</f>
        <v>9204417.709999999</v>
      </c>
      <c r="L22" s="24">
        <f>K22/J22*100</f>
        <v>75.28578582756822</v>
      </c>
      <c r="M22" s="72">
        <f>M21</f>
        <v>202527915</v>
      </c>
      <c r="N22" s="102">
        <f>N21</f>
        <v>179231532</v>
      </c>
      <c r="O22" s="24">
        <f>N22/M22*100</f>
        <v>88.4971990157505</v>
      </c>
      <c r="P22" s="42">
        <f>P21</f>
        <v>53225200</v>
      </c>
      <c r="Q22" s="26">
        <f>Q21</f>
        <v>48156300</v>
      </c>
      <c r="R22" s="24">
        <f>Q22/P22*100</f>
        <v>90.47650361107145</v>
      </c>
      <c r="S22" s="95">
        <f>S20+S21-M20</f>
        <v>276216878.81</v>
      </c>
      <c r="T22" s="96">
        <f>T20+T21-N20</f>
        <v>223029622.04</v>
      </c>
      <c r="U22" s="97">
        <f t="shared" si="7"/>
        <v>80.74438571634659</v>
      </c>
      <c r="V22" s="98">
        <f t="shared" si="8"/>
        <v>-9344332.650000036</v>
      </c>
      <c r="W22" s="38">
        <f t="shared" si="8"/>
        <v>15204696.5</v>
      </c>
      <c r="X22" s="38">
        <f>SUM(X20:X21)</f>
        <v>9717109.77</v>
      </c>
      <c r="Y22" s="38">
        <f>SUM(Y20:Y21)</f>
        <v>24921806.259999998</v>
      </c>
    </row>
    <row r="23" spans="1:21" ht="12.75">
      <c r="A23" s="2"/>
      <c r="B23" s="2"/>
      <c r="C23" s="2"/>
      <c r="D23" s="16"/>
      <c r="E23" s="17"/>
      <c r="F23" s="16"/>
      <c r="G23" s="18"/>
      <c r="H23" s="9"/>
      <c r="I23" s="32"/>
      <c r="J23" s="7"/>
      <c r="K23" s="8"/>
      <c r="L23" s="7"/>
      <c r="M23" s="7"/>
      <c r="N23" s="8"/>
      <c r="O23" s="7"/>
      <c r="P23" s="7"/>
      <c r="Q23" s="7"/>
      <c r="R23" s="7"/>
      <c r="S23" s="2"/>
      <c r="T23" s="2"/>
      <c r="U23" s="2"/>
    </row>
    <row r="24" spans="1:21" ht="0.75" customHeight="1">
      <c r="A24" s="19"/>
      <c r="B24" s="19"/>
      <c r="C24" s="19"/>
      <c r="D24" s="20"/>
      <c r="E24" s="20"/>
      <c r="F24" s="21"/>
      <c r="G24" s="21"/>
      <c r="H24" s="22"/>
      <c r="I24" s="32"/>
      <c r="J24" s="21"/>
      <c r="K24" s="20"/>
      <c r="L24" s="21"/>
      <c r="M24" s="21"/>
      <c r="N24" s="20"/>
      <c r="O24" s="21"/>
      <c r="P24" s="21"/>
      <c r="Q24" s="21"/>
      <c r="R24" s="21"/>
      <c r="S24" s="2"/>
      <c r="T24" s="2"/>
      <c r="U24" s="2"/>
    </row>
    <row r="25" spans="1:21" ht="12.75" customHeight="1">
      <c r="A25" s="19"/>
      <c r="B25" s="19"/>
      <c r="C25" s="19"/>
      <c r="D25" s="20"/>
      <c r="E25" s="20"/>
      <c r="F25" s="21"/>
      <c r="G25" s="21"/>
      <c r="H25" s="22"/>
      <c r="I25" s="32"/>
      <c r="J25" s="21"/>
      <c r="K25" s="20"/>
      <c r="L25" s="21"/>
      <c r="M25" s="21"/>
      <c r="N25" s="20"/>
      <c r="O25" s="21"/>
      <c r="P25" s="21"/>
      <c r="Q25" s="21"/>
      <c r="R25" s="21"/>
      <c r="S25" s="2"/>
      <c r="T25" s="2"/>
      <c r="U25" s="2"/>
    </row>
    <row r="26" spans="1:9" ht="12.75">
      <c r="A26" s="28" t="s">
        <v>44</v>
      </c>
      <c r="B26" s="29"/>
      <c r="C26" s="29"/>
      <c r="D26" s="29"/>
      <c r="E26" s="29"/>
      <c r="F26" s="30"/>
      <c r="G26" s="31">
        <v>27807837</v>
      </c>
      <c r="H26" s="38">
        <v>25943253.67</v>
      </c>
      <c r="I26" s="73">
        <f aca="true" t="shared" si="9" ref="I26:I40">H26/G26*100</f>
        <v>93.29475597113145</v>
      </c>
    </row>
    <row r="27" spans="1:9" ht="12.75">
      <c r="A27" s="28" t="s">
        <v>45</v>
      </c>
      <c r="B27" s="29"/>
      <c r="C27" s="29"/>
      <c r="D27" s="29"/>
      <c r="E27" s="29"/>
      <c r="F27" s="30"/>
      <c r="G27" s="31">
        <v>6380000</v>
      </c>
      <c r="H27" s="38">
        <v>6381025.65</v>
      </c>
      <c r="I27" s="73">
        <f t="shared" si="9"/>
        <v>100.01607601880877</v>
      </c>
    </row>
    <row r="28" spans="1:10" ht="12.75">
      <c r="A28" s="31" t="s">
        <v>14</v>
      </c>
      <c r="B28" s="28"/>
      <c r="C28" s="29"/>
      <c r="D28" s="29"/>
      <c r="E28" s="29"/>
      <c r="F28" s="30"/>
      <c r="G28" s="31">
        <v>716444</v>
      </c>
      <c r="H28" s="38">
        <v>694925.22</v>
      </c>
      <c r="I28" s="73">
        <f t="shared" si="9"/>
        <v>96.99644633774587</v>
      </c>
      <c r="J28" t="s">
        <v>75</v>
      </c>
    </row>
    <row r="29" spans="1:9" ht="12.75">
      <c r="A29" s="137" t="s">
        <v>46</v>
      </c>
      <c r="B29" s="138"/>
      <c r="C29" s="138"/>
      <c r="D29" s="138"/>
      <c r="E29" s="138"/>
      <c r="F29" s="139"/>
      <c r="G29" s="31">
        <v>178000</v>
      </c>
      <c r="H29" s="38">
        <v>178117.52</v>
      </c>
      <c r="I29" s="73">
        <f t="shared" si="9"/>
        <v>100.0660224719101</v>
      </c>
    </row>
    <row r="30" spans="1:9" ht="12.75">
      <c r="A30" s="137" t="s">
        <v>47</v>
      </c>
      <c r="B30" s="138"/>
      <c r="C30" s="138"/>
      <c r="D30" s="138"/>
      <c r="E30" s="138"/>
      <c r="F30" s="139"/>
      <c r="G30" s="31">
        <v>2700000</v>
      </c>
      <c r="H30" s="38">
        <v>2649859.71</v>
      </c>
      <c r="I30" s="73">
        <f t="shared" si="9"/>
        <v>98.14295222222222</v>
      </c>
    </row>
    <row r="31" spans="1:9" ht="12.75">
      <c r="A31" s="137" t="s">
        <v>52</v>
      </c>
      <c r="B31" s="140"/>
      <c r="C31" s="140"/>
      <c r="D31" s="140"/>
      <c r="E31" s="140"/>
      <c r="F31" s="141"/>
      <c r="G31" s="31">
        <v>0</v>
      </c>
      <c r="H31" s="38">
        <v>7613.08</v>
      </c>
      <c r="I31" s="73">
        <v>0</v>
      </c>
    </row>
    <row r="32" spans="1:9" ht="12.75">
      <c r="A32" s="137" t="s">
        <v>59</v>
      </c>
      <c r="B32" s="138"/>
      <c r="C32" s="138"/>
      <c r="D32" s="138"/>
      <c r="E32" s="138"/>
      <c r="F32" s="139"/>
      <c r="G32" s="31">
        <v>871900</v>
      </c>
      <c r="H32" s="38">
        <v>873496.51</v>
      </c>
      <c r="I32" s="73">
        <f t="shared" si="9"/>
        <v>100.18310700768436</v>
      </c>
    </row>
    <row r="33" spans="1:9" ht="12.75">
      <c r="A33" s="137" t="s">
        <v>58</v>
      </c>
      <c r="B33" s="138"/>
      <c r="C33" s="138"/>
      <c r="D33" s="138"/>
      <c r="E33" s="138"/>
      <c r="F33" s="139"/>
      <c r="G33" s="31">
        <v>99000</v>
      </c>
      <c r="H33" s="31">
        <v>99412.33</v>
      </c>
      <c r="I33" s="73">
        <f t="shared" si="9"/>
        <v>100.41649494949496</v>
      </c>
    </row>
    <row r="34" spans="1:9" ht="12.75">
      <c r="A34" s="137" t="s">
        <v>48</v>
      </c>
      <c r="B34" s="138"/>
      <c r="C34" s="138"/>
      <c r="D34" s="138"/>
      <c r="E34" s="138"/>
      <c r="F34" s="139"/>
      <c r="G34" s="31">
        <v>555000</v>
      </c>
      <c r="H34" s="38">
        <v>555134.54</v>
      </c>
      <c r="I34" s="73">
        <f t="shared" si="9"/>
        <v>100.02424144144145</v>
      </c>
    </row>
    <row r="35" spans="1:9" ht="12.75">
      <c r="A35" s="137" t="s">
        <v>64</v>
      </c>
      <c r="B35" s="140"/>
      <c r="C35" s="140"/>
      <c r="D35" s="140"/>
      <c r="E35" s="140"/>
      <c r="F35" s="141"/>
      <c r="G35" s="31">
        <v>259000</v>
      </c>
      <c r="H35" s="38">
        <v>259570.92</v>
      </c>
      <c r="I35" s="73">
        <f t="shared" si="9"/>
        <v>100.22043243243243</v>
      </c>
    </row>
    <row r="36" spans="1:9" ht="12.75">
      <c r="A36" s="137" t="s">
        <v>49</v>
      </c>
      <c r="B36" s="138"/>
      <c r="C36" s="138"/>
      <c r="D36" s="138"/>
      <c r="E36" s="138"/>
      <c r="F36" s="139"/>
      <c r="G36" s="31">
        <v>35000</v>
      </c>
      <c r="H36" s="31">
        <v>34884</v>
      </c>
      <c r="I36" s="73">
        <f t="shared" si="9"/>
        <v>99.66857142857143</v>
      </c>
    </row>
    <row r="37" spans="1:9" ht="12.75">
      <c r="A37" s="137" t="s">
        <v>60</v>
      </c>
      <c r="B37" s="138"/>
      <c r="C37" s="138"/>
      <c r="D37" s="138"/>
      <c r="E37" s="138"/>
      <c r="F37" s="139"/>
      <c r="G37" s="31">
        <v>188760</v>
      </c>
      <c r="H37" s="38">
        <v>189991.33</v>
      </c>
      <c r="I37" s="73">
        <v>0</v>
      </c>
    </row>
    <row r="38" spans="1:9" ht="12.75">
      <c r="A38" s="137" t="s">
        <v>50</v>
      </c>
      <c r="B38" s="138"/>
      <c r="C38" s="138"/>
      <c r="D38" s="138"/>
      <c r="E38" s="138"/>
      <c r="F38" s="139"/>
      <c r="G38" s="31">
        <v>1610100</v>
      </c>
      <c r="H38" s="38">
        <v>1585315.26</v>
      </c>
      <c r="I38" s="73">
        <f t="shared" si="9"/>
        <v>98.46067076579095</v>
      </c>
    </row>
    <row r="39" spans="1:9" ht="12.75">
      <c r="A39" s="137" t="s">
        <v>66</v>
      </c>
      <c r="B39" s="138"/>
      <c r="C39" s="138"/>
      <c r="D39" s="138"/>
      <c r="E39" s="138"/>
      <c r="F39" s="139"/>
      <c r="G39" s="31">
        <v>0</v>
      </c>
      <c r="H39" s="38">
        <v>0</v>
      </c>
      <c r="I39" s="73">
        <v>0</v>
      </c>
    </row>
    <row r="40" spans="1:9" ht="17.25" customHeight="1">
      <c r="A40" s="145" t="s">
        <v>51</v>
      </c>
      <c r="B40" s="146"/>
      <c r="C40" s="146"/>
      <c r="D40" s="146"/>
      <c r="E40" s="146"/>
      <c r="F40" s="147"/>
      <c r="G40" s="90">
        <f>SUM(G26:G39)</f>
        <v>41401041</v>
      </c>
      <c r="H40" s="39">
        <f>SUM(H26:H39)</f>
        <v>39452599.73999999</v>
      </c>
      <c r="I40" s="25">
        <f t="shared" si="9"/>
        <v>95.29373848353231</v>
      </c>
    </row>
  </sheetData>
  <mergeCells count="38">
    <mergeCell ref="B3:R3"/>
    <mergeCell ref="A22:C22"/>
    <mergeCell ref="A18:C18"/>
    <mergeCell ref="A19:C19"/>
    <mergeCell ref="A20:C20"/>
    <mergeCell ref="A21:C21"/>
    <mergeCell ref="A14:C14"/>
    <mergeCell ref="P7:R8"/>
    <mergeCell ref="G6:O6"/>
    <mergeCell ref="A16:C16"/>
    <mergeCell ref="P6:R6"/>
    <mergeCell ref="A10:C10"/>
    <mergeCell ref="A11:C11"/>
    <mergeCell ref="A12:C12"/>
    <mergeCell ref="M7:O8"/>
    <mergeCell ref="J7:L8"/>
    <mergeCell ref="G7:I8"/>
    <mergeCell ref="A13:C13"/>
    <mergeCell ref="A40:F40"/>
    <mergeCell ref="A37:F37"/>
    <mergeCell ref="A6:C9"/>
    <mergeCell ref="D6:F8"/>
    <mergeCell ref="A15:C15"/>
    <mergeCell ref="A35:F35"/>
    <mergeCell ref="A17:C17"/>
    <mergeCell ref="A39:F39"/>
    <mergeCell ref="A36:F36"/>
    <mergeCell ref="A38:F38"/>
    <mergeCell ref="A29:F29"/>
    <mergeCell ref="A30:F30"/>
    <mergeCell ref="A33:F33"/>
    <mergeCell ref="A34:F34"/>
    <mergeCell ref="A31:F31"/>
    <mergeCell ref="A32:F32"/>
    <mergeCell ref="T5:U5"/>
    <mergeCell ref="S6:U8"/>
    <mergeCell ref="V6:W8"/>
    <mergeCell ref="X6:Y8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2010-12-02T07:21:46Z</cp:lastPrinted>
  <dcterms:created xsi:type="dcterms:W3CDTF">2006-06-07T06:53:09Z</dcterms:created>
  <dcterms:modified xsi:type="dcterms:W3CDTF">2011-01-17T05:33:56Z</dcterms:modified>
  <cp:category/>
  <cp:version/>
  <cp:contentType/>
  <cp:contentStatus/>
</cp:coreProperties>
</file>