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<sst xmlns="http://schemas.openxmlformats.org/spreadsheetml/2006/main" count="223" uniqueCount="81">
  <si>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</si>
  <si>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</si>
  <si>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</si>
  <si>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</si>
  <si>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</si>
  <si>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</si>
  <si>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</si>
  <si>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</si>
  <si>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</si>
  <si>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</si>
  <si>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</si>
  <si>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</si>
  <si>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</si>
  <si>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</si>
  <si>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</si>
  <si>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</si>
  <si>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</si>
  <si>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</si>
  <si>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</si>
  <si>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</si>
  <si>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</si>
  <si>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</si>
  <si>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</si>
  <si>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</si>
  <si>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</si>
  <si>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</si>
  <si>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</si>
  <si>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</si>
  <si>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</si>
  <si>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</si>
  <si>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</si>
  <si>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</si>
  <si>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</si>
  <si>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</si>
  <si>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</si>
  <si>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</si>
  <si>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</si>
  <si>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</si>
  <si>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</si>
  <si>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</si>
  <si>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</si>
  <si>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</si>
  <si>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</si>
  <si>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</si>
  <si>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</si>
  <si>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</si>
  <si>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</si>
  <si>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</si>
  <si>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</si>
  <si>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</si>
  <si>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</si>
  <si>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</si>
  <si>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</si>
  <si>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</si>
  <si>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</si>
  <si>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</si>
  <si>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</si>
  <si>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</si>
  <si>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</si>
  <si>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</si>
  <si>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</si>
  <si>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</si>
  <si>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</si>
  <si>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</si>
  <si>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</si>
  <si>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</si>
  <si>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Исполнение собственных доходов бюджетов сельских поселений Яльчикского района по состоянию на 01.01.2010 года</t>
  </si>
  <si>
    <t>Возврат остатков субсидий и субвенций прошлых лет из бюджетов поселений</t>
  </si>
  <si>
    <t>Доходы от продажи земли</t>
  </si>
  <si>
    <t>На 01.01.2010 г.</t>
  </si>
  <si>
    <t>Остатки на счетах бюджетов</t>
  </si>
  <si>
    <t>Первоначальный план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</si>
  <si>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</si>
  <si>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</si>
  <si>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</si>
  <si>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</si>
  <si>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Почие неналоговые доходы</t>
  </si>
  <si>
    <t>Невыясненные поступления</t>
  </si>
  <si>
    <t xml:space="preserve">Сведения об исполнении консолидированного бюджета Яльчикского района по состоянию на 01.05.2010 </t>
  </si>
  <si>
    <t xml:space="preserve">Исполнение собственных доходов бюджетов сельских поселений Яльчикского района по состоянию на 01.05.2010 года  </t>
  </si>
  <si>
    <t>На 01.05.2010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</si>
</sst>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6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11" fillId="0" borderId="5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33"/>
  <sheetViews>
    <sheetView workbookViewId="0" topLeftCell="A1">
      <pane xSplit="5" topLeftCell="F1" activePane="topRight" state="frozen"/>
      <selection pane="topLeft" activeCell="A4" sqref="A4"/>
      <selection pane="topRight" activeCell="Q18" sqref="Q1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2" width="5.87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6.25390625" style="0" customWidth="1"/>
    <col min="37" max="37" width="5.00390625" style="0" customWidth="1"/>
    <col min="38" max="38" width="9.3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36" t="s">
        <v>79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"/>
      <c r="Z3" s="4"/>
      <c r="AA3" s="4"/>
      <c r="AB3" s="4"/>
      <c r="AC3" s="4"/>
      <c r="AD3" s="4"/>
    </row>
    <row r="6" spans="1:39" ht="12.75">
      <c r="A6" s="129" t="s">
        <v>3</v>
      </c>
      <c r="B6" s="129"/>
      <c r="C6" s="129"/>
      <c r="D6" s="129" t="s">
        <v>1</v>
      </c>
      <c r="E6" s="129"/>
      <c r="F6" s="129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1:39" ht="78.75" customHeight="1">
      <c r="A7" s="129"/>
      <c r="B7" s="129"/>
      <c r="C7" s="129"/>
      <c r="D7" s="129"/>
      <c r="E7" s="129"/>
      <c r="F7" s="129"/>
      <c r="G7" s="138" t="s">
        <v>2</v>
      </c>
      <c r="H7" s="138"/>
      <c r="I7" s="139"/>
      <c r="J7" s="138" t="s">
        <v>14</v>
      </c>
      <c r="K7" s="138"/>
      <c r="L7" s="139"/>
      <c r="M7" s="138" t="s">
        <v>73</v>
      </c>
      <c r="N7" s="138"/>
      <c r="O7" s="139"/>
      <c r="P7" s="138" t="s">
        <v>16</v>
      </c>
      <c r="Q7" s="138"/>
      <c r="R7" s="139"/>
      <c r="S7" s="124" t="s">
        <v>46</v>
      </c>
      <c r="T7" s="125"/>
      <c r="U7" s="126"/>
      <c r="V7" s="124" t="s">
        <v>59</v>
      </c>
      <c r="W7" s="125"/>
      <c r="X7" s="126"/>
      <c r="Y7" s="124" t="s">
        <v>74</v>
      </c>
      <c r="Z7" s="125"/>
      <c r="AA7" s="126"/>
      <c r="AB7" s="124" t="s">
        <v>57</v>
      </c>
      <c r="AC7" s="125"/>
      <c r="AD7" s="126"/>
      <c r="AE7" s="124" t="s">
        <v>45</v>
      </c>
      <c r="AF7" s="125"/>
      <c r="AG7" s="126"/>
      <c r="AH7" s="124" t="s">
        <v>44</v>
      </c>
      <c r="AI7" s="143"/>
      <c r="AJ7" s="144"/>
      <c r="AK7" s="120" t="s">
        <v>77</v>
      </c>
      <c r="AL7" s="120"/>
      <c r="AM7" s="120"/>
    </row>
    <row r="8" spans="1:39" ht="51">
      <c r="A8" s="129"/>
      <c r="B8" s="129"/>
      <c r="C8" s="129"/>
      <c r="D8" s="55" t="s">
        <v>21</v>
      </c>
      <c r="E8" s="56" t="s">
        <v>0</v>
      </c>
      <c r="F8" s="57" t="s">
        <v>23</v>
      </c>
      <c r="G8" s="55" t="s">
        <v>72</v>
      </c>
      <c r="H8" s="56" t="s">
        <v>0</v>
      </c>
      <c r="I8" s="57" t="s">
        <v>23</v>
      </c>
      <c r="J8" s="55" t="s">
        <v>72</v>
      </c>
      <c r="K8" s="56" t="s">
        <v>0</v>
      </c>
      <c r="L8" s="57" t="s">
        <v>23</v>
      </c>
      <c r="M8" s="55" t="s">
        <v>72</v>
      </c>
      <c r="N8" s="56" t="s">
        <v>0</v>
      </c>
      <c r="O8" s="57" t="s">
        <v>23</v>
      </c>
      <c r="P8" s="55" t="s">
        <v>72</v>
      </c>
      <c r="Q8" s="56" t="s">
        <v>0</v>
      </c>
      <c r="R8" s="57" t="s">
        <v>23</v>
      </c>
      <c r="S8" s="55" t="s">
        <v>19</v>
      </c>
      <c r="T8" s="56" t="s">
        <v>0</v>
      </c>
      <c r="U8" s="57" t="s">
        <v>23</v>
      </c>
      <c r="V8" s="55" t="s">
        <v>19</v>
      </c>
      <c r="W8" s="56" t="s">
        <v>0</v>
      </c>
      <c r="X8" s="57" t="s">
        <v>23</v>
      </c>
      <c r="Y8" s="55" t="s">
        <v>72</v>
      </c>
      <c r="Z8" s="56" t="s">
        <v>0</v>
      </c>
      <c r="AA8" s="57" t="s">
        <v>23</v>
      </c>
      <c r="AB8" s="55" t="s">
        <v>20</v>
      </c>
      <c r="AC8" s="56" t="s">
        <v>0</v>
      </c>
      <c r="AD8" s="57" t="s">
        <v>23</v>
      </c>
      <c r="AE8" s="55" t="s">
        <v>19</v>
      </c>
      <c r="AF8" s="56" t="s">
        <v>0</v>
      </c>
      <c r="AG8" s="57" t="s">
        <v>23</v>
      </c>
      <c r="AH8" s="55" t="s">
        <v>72</v>
      </c>
      <c r="AI8" s="56" t="s">
        <v>0</v>
      </c>
      <c r="AJ8" s="57" t="s">
        <v>23</v>
      </c>
      <c r="AK8" s="55" t="s">
        <v>19</v>
      </c>
      <c r="AL8" s="56" t="s">
        <v>0</v>
      </c>
      <c r="AM8" s="57" t="s">
        <v>23</v>
      </c>
    </row>
    <row r="9" spans="1:39" s="38" customFormat="1" ht="27.75" customHeight="1">
      <c r="A9" s="134" t="s">
        <v>5</v>
      </c>
      <c r="B9" s="134"/>
      <c r="C9" s="135"/>
      <c r="D9" s="59">
        <f>G9+J9+M9+P9+S9+Y9+AB9+AH9</f>
        <v>569800</v>
      </c>
      <c r="E9" s="59">
        <f>H9+K9+N9+Q9+T9+Z9+AC9+AI9+AL9</f>
        <v>128545.18000000001</v>
      </c>
      <c r="F9" s="60">
        <f>E9/D9*100</f>
        <v>22.55970164970165</v>
      </c>
      <c r="G9" s="61">
        <v>73300</v>
      </c>
      <c r="H9" s="62">
        <v>19055.89</v>
      </c>
      <c r="I9" s="63">
        <f aca="true" t="shared" si="0" ref="I9:I18">H9/G9*100</f>
        <v>25.99712141882674</v>
      </c>
      <c r="J9" s="64">
        <v>83200</v>
      </c>
      <c r="K9" s="65">
        <v>33.47</v>
      </c>
      <c r="L9" s="63">
        <f>K9/J9*100</f>
        <v>0.04022836538461538</v>
      </c>
      <c r="M9" s="64">
        <v>94700</v>
      </c>
      <c r="N9" s="62">
        <v>-523.62</v>
      </c>
      <c r="O9" s="63">
        <f>N9/M9*100</f>
        <v>-0.5529250263991552</v>
      </c>
      <c r="P9" s="64">
        <v>225700</v>
      </c>
      <c r="Q9" s="62">
        <v>80962.31</v>
      </c>
      <c r="R9" s="63">
        <f aca="true" t="shared" si="1" ref="R9:R18">Q9/P9*100</f>
        <v>35.87164820558263</v>
      </c>
      <c r="S9" s="64">
        <v>0</v>
      </c>
      <c r="T9" s="66">
        <v>7600</v>
      </c>
      <c r="U9" s="63">
        <v>0</v>
      </c>
      <c r="V9" s="63"/>
      <c r="W9" s="63"/>
      <c r="X9" s="63"/>
      <c r="Y9" s="64">
        <v>82900</v>
      </c>
      <c r="Z9" s="62">
        <v>8253.64</v>
      </c>
      <c r="AA9" s="63">
        <f>Z9/Y9*100</f>
        <v>9.956139927623642</v>
      </c>
      <c r="AB9" s="64">
        <v>10000</v>
      </c>
      <c r="AC9" s="62">
        <v>9424.27</v>
      </c>
      <c r="AD9" s="63">
        <f>SUM(AC9/AB9*100)</f>
        <v>94.2427</v>
      </c>
      <c r="AE9" s="64"/>
      <c r="AF9" s="67"/>
      <c r="AG9" s="63"/>
      <c r="AH9" s="63">
        <v>0</v>
      </c>
      <c r="AI9" s="62">
        <v>0</v>
      </c>
      <c r="AJ9" s="63">
        <v>0</v>
      </c>
      <c r="AK9" s="63"/>
      <c r="AL9" s="62">
        <v>3739.22</v>
      </c>
      <c r="AM9" s="63">
        <v>0</v>
      </c>
    </row>
    <row r="10" spans="1:39" s="39" customFormat="1" ht="24.75" customHeight="1">
      <c r="A10" s="130" t="s">
        <v>6</v>
      </c>
      <c r="B10" s="130"/>
      <c r="C10" s="131"/>
      <c r="D10" s="59">
        <f>G10+J10+M10+P10+S10+Y10+AB10+AH10</f>
        <v>517100</v>
      </c>
      <c r="E10" s="59">
        <f>H10+K10+N10+Q10+T10+Z10+AC10+AI10</f>
        <v>133632.47</v>
      </c>
      <c r="F10" s="60">
        <f aca="true" t="shared" si="2" ref="F10:F18">E10/D10*100</f>
        <v>25.842674531038483</v>
      </c>
      <c r="G10" s="61">
        <v>98600</v>
      </c>
      <c r="H10" s="62">
        <v>19935.46</v>
      </c>
      <c r="I10" s="63">
        <f t="shared" si="0"/>
        <v>20.218519269776873</v>
      </c>
      <c r="J10" s="64">
        <v>33500</v>
      </c>
      <c r="K10" s="62">
        <v>677.39</v>
      </c>
      <c r="L10" s="63">
        <f aca="true" t="shared" si="3" ref="L10:L18">K10/J10*100</f>
        <v>2.0220597014925374</v>
      </c>
      <c r="M10" s="64">
        <v>143600</v>
      </c>
      <c r="N10" s="62">
        <v>464.24</v>
      </c>
      <c r="O10" s="63">
        <f aca="true" t="shared" si="4" ref="O10:O18">N10/M10*100</f>
        <v>0.32328690807799443</v>
      </c>
      <c r="P10" s="64">
        <v>198200</v>
      </c>
      <c r="Q10" s="65">
        <v>92111.88</v>
      </c>
      <c r="R10" s="63">
        <f t="shared" si="1"/>
        <v>46.47420787083754</v>
      </c>
      <c r="S10" s="64">
        <v>0</v>
      </c>
      <c r="T10" s="66">
        <v>5400</v>
      </c>
      <c r="U10" s="63">
        <v>0</v>
      </c>
      <c r="V10" s="63"/>
      <c r="W10" s="63"/>
      <c r="X10" s="63"/>
      <c r="Y10" s="64">
        <v>43200</v>
      </c>
      <c r="Z10" s="62">
        <v>15043.5</v>
      </c>
      <c r="AA10" s="63">
        <f aca="true" t="shared" si="5" ref="AA10:AA18">Z10/Y10*100</f>
        <v>34.822916666666664</v>
      </c>
      <c r="AB10" s="64"/>
      <c r="AC10" s="62">
        <v>0</v>
      </c>
      <c r="AD10" s="63"/>
      <c r="AE10" s="64"/>
      <c r="AF10" s="67"/>
      <c r="AG10" s="63"/>
      <c r="AH10" s="63">
        <v>0</v>
      </c>
      <c r="AI10" s="62">
        <v>0</v>
      </c>
      <c r="AJ10" s="63">
        <v>0</v>
      </c>
      <c r="AK10" s="63"/>
      <c r="AL10" s="62"/>
      <c r="AM10" s="63">
        <v>0</v>
      </c>
    </row>
    <row r="11" spans="1:39" s="39" customFormat="1" ht="24.75" customHeight="1">
      <c r="A11" s="130" t="s">
        <v>7</v>
      </c>
      <c r="B11" s="130"/>
      <c r="C11" s="131"/>
      <c r="D11" s="59">
        <f>G11+J11+M11+P11+S11+Y11+AB11+AE11+AH11</f>
        <v>839200</v>
      </c>
      <c r="E11" s="59">
        <f>H11+K11+N11+Q11+T11+Z11+AC11+AF11+AI11</f>
        <v>323806.13</v>
      </c>
      <c r="F11" s="60">
        <f t="shared" si="2"/>
        <v>38.58509652049571</v>
      </c>
      <c r="G11" s="69">
        <v>120600</v>
      </c>
      <c r="H11" s="62">
        <v>59970.27</v>
      </c>
      <c r="I11" s="63">
        <f t="shared" si="0"/>
        <v>49.72659203980099</v>
      </c>
      <c r="J11" s="64">
        <v>24100</v>
      </c>
      <c r="K11" s="62">
        <v>38130.3</v>
      </c>
      <c r="L11" s="63">
        <f t="shared" si="3"/>
        <v>158.2170124481328</v>
      </c>
      <c r="M11" s="64">
        <v>139600</v>
      </c>
      <c r="N11" s="62">
        <v>1422.3</v>
      </c>
      <c r="O11" s="63">
        <f t="shared" si="4"/>
        <v>1.018839541547278</v>
      </c>
      <c r="P11" s="64">
        <v>425600</v>
      </c>
      <c r="Q11" s="62">
        <v>202919.07</v>
      </c>
      <c r="R11" s="63">
        <f t="shared" si="1"/>
        <v>47.678352913533836</v>
      </c>
      <c r="S11" s="64">
        <v>0</v>
      </c>
      <c r="T11" s="66">
        <v>4100</v>
      </c>
      <c r="U11" s="63">
        <v>0</v>
      </c>
      <c r="V11" s="63"/>
      <c r="W11" s="63"/>
      <c r="X11" s="63"/>
      <c r="Y11" s="64">
        <v>123300</v>
      </c>
      <c r="Z11" s="62">
        <v>13463</v>
      </c>
      <c r="AA11" s="63">
        <f t="shared" si="5"/>
        <v>10.91889699918897</v>
      </c>
      <c r="AB11" s="64">
        <v>6000</v>
      </c>
      <c r="AC11" s="62">
        <v>1524.6</v>
      </c>
      <c r="AD11" s="63">
        <f aca="true" t="shared" si="6" ref="AD11:AD18">SUM(AC11/AB11*100)</f>
        <v>25.41</v>
      </c>
      <c r="AE11" s="64"/>
      <c r="AF11" s="67"/>
      <c r="AG11" s="63"/>
      <c r="AH11" s="63">
        <v>0</v>
      </c>
      <c r="AI11" s="62">
        <v>2276.59</v>
      </c>
      <c r="AJ11" s="63">
        <v>0</v>
      </c>
      <c r="AK11" s="64"/>
      <c r="AL11" s="62"/>
      <c r="AM11" s="63">
        <v>0</v>
      </c>
    </row>
    <row r="12" spans="1:39" s="40" customFormat="1" ht="24.75" customHeight="1">
      <c r="A12" s="132" t="s">
        <v>8</v>
      </c>
      <c r="B12" s="132"/>
      <c r="C12" s="133"/>
      <c r="D12" s="59">
        <f aca="true" t="shared" si="7" ref="D12:D17">G12+J12+M12+P12+S12+Y12+AB12+AH12</f>
        <v>903300</v>
      </c>
      <c r="E12" s="59">
        <f>H12+K12+N12+Q12+T12+W12+Z12+AC12+AI12</f>
        <v>184308.97000000003</v>
      </c>
      <c r="F12" s="60">
        <f t="shared" si="2"/>
        <v>20.40395992472047</v>
      </c>
      <c r="G12" s="64">
        <v>261000</v>
      </c>
      <c r="H12" s="70">
        <v>70371.22</v>
      </c>
      <c r="I12" s="63">
        <f t="shared" si="0"/>
        <v>26.96215325670498</v>
      </c>
      <c r="J12" s="64">
        <v>19700</v>
      </c>
      <c r="K12" s="65">
        <v>5058.3</v>
      </c>
      <c r="L12" s="63">
        <f t="shared" si="3"/>
        <v>25.676649746192894</v>
      </c>
      <c r="M12" s="64">
        <v>130100</v>
      </c>
      <c r="N12" s="65">
        <v>1375.2</v>
      </c>
      <c r="O12" s="63">
        <f t="shared" si="4"/>
        <v>1.057033051498847</v>
      </c>
      <c r="P12" s="64">
        <v>407700</v>
      </c>
      <c r="Q12" s="62">
        <v>83649.48</v>
      </c>
      <c r="R12" s="63">
        <f t="shared" si="1"/>
        <v>20.517409860191314</v>
      </c>
      <c r="S12" s="64">
        <v>0</v>
      </c>
      <c r="T12" s="66">
        <v>3200</v>
      </c>
      <c r="U12" s="63">
        <v>0</v>
      </c>
      <c r="V12" s="63"/>
      <c r="W12" s="62">
        <v>5.89</v>
      </c>
      <c r="X12" s="63"/>
      <c r="Y12" s="64">
        <v>84600</v>
      </c>
      <c r="Z12" s="62">
        <v>20594.91</v>
      </c>
      <c r="AA12" s="63">
        <f t="shared" si="5"/>
        <v>24.34386524822695</v>
      </c>
      <c r="AB12" s="64">
        <v>200</v>
      </c>
      <c r="AC12" s="62">
        <v>53.97</v>
      </c>
      <c r="AD12" s="63">
        <f>AC12/AB12*100</f>
        <v>26.985</v>
      </c>
      <c r="AE12" s="64"/>
      <c r="AF12" s="67"/>
      <c r="AG12" s="63"/>
      <c r="AH12" s="63">
        <v>0</v>
      </c>
      <c r="AI12" s="62">
        <v>0</v>
      </c>
      <c r="AJ12" s="63">
        <v>0</v>
      </c>
      <c r="AK12" s="64"/>
      <c r="AL12" s="62"/>
      <c r="AM12" s="63">
        <v>0</v>
      </c>
    </row>
    <row r="13" spans="1:39" s="39" customFormat="1" ht="24.75" customHeight="1">
      <c r="A13" s="130" t="s">
        <v>9</v>
      </c>
      <c r="B13" s="130"/>
      <c r="C13" s="131"/>
      <c r="D13" s="59">
        <f t="shared" si="7"/>
        <v>355900</v>
      </c>
      <c r="E13" s="59">
        <f>H13+K13+N13+Q13+T13+Z13+AC13+AF13</f>
        <v>75032.53</v>
      </c>
      <c r="F13" s="60">
        <f t="shared" si="2"/>
        <v>21.082475414442257</v>
      </c>
      <c r="G13" s="71">
        <v>53600</v>
      </c>
      <c r="H13" s="62">
        <v>18697.03</v>
      </c>
      <c r="I13" s="63">
        <f t="shared" si="0"/>
        <v>34.882518656716414</v>
      </c>
      <c r="J13" s="64">
        <v>15100</v>
      </c>
      <c r="K13" s="62">
        <v>12551.38</v>
      </c>
      <c r="L13" s="63">
        <f t="shared" si="3"/>
        <v>83.12172185430462</v>
      </c>
      <c r="M13" s="64">
        <v>104400</v>
      </c>
      <c r="N13" s="65">
        <v>583.13</v>
      </c>
      <c r="O13" s="63">
        <f t="shared" si="4"/>
        <v>0.5585536398467433</v>
      </c>
      <c r="P13" s="64">
        <v>107900</v>
      </c>
      <c r="Q13" s="65">
        <v>19780.55</v>
      </c>
      <c r="R13" s="63">
        <f t="shared" si="1"/>
        <v>18.332298424467098</v>
      </c>
      <c r="S13" s="64">
        <v>0</v>
      </c>
      <c r="T13" s="72">
        <v>4100</v>
      </c>
      <c r="U13" s="63">
        <v>0</v>
      </c>
      <c r="V13" s="63"/>
      <c r="W13" s="63"/>
      <c r="X13" s="63"/>
      <c r="Y13" s="64">
        <v>74900</v>
      </c>
      <c r="Z13" s="62">
        <v>19320.44</v>
      </c>
      <c r="AA13" s="63">
        <f t="shared" si="5"/>
        <v>25.79497997329773</v>
      </c>
      <c r="AB13" s="64"/>
      <c r="AC13" s="62">
        <v>0</v>
      </c>
      <c r="AD13" s="63"/>
      <c r="AE13" s="64"/>
      <c r="AF13" s="67"/>
      <c r="AG13" s="63"/>
      <c r="AH13" s="63">
        <v>0</v>
      </c>
      <c r="AI13" s="62">
        <v>0</v>
      </c>
      <c r="AJ13" s="63">
        <v>0</v>
      </c>
      <c r="AK13" s="64"/>
      <c r="AL13" s="66">
        <v>0</v>
      </c>
      <c r="AM13" s="63">
        <v>0</v>
      </c>
    </row>
    <row r="14" spans="1:39" s="39" customFormat="1" ht="24.75" customHeight="1">
      <c r="A14" s="130" t="s">
        <v>10</v>
      </c>
      <c r="B14" s="130"/>
      <c r="C14" s="131"/>
      <c r="D14" s="59">
        <f t="shared" si="7"/>
        <v>926600</v>
      </c>
      <c r="E14" s="59">
        <f>H14+K14+N14+Q14+T14+W14+Z14+AC14+AL14</f>
        <v>332076.69</v>
      </c>
      <c r="F14" s="60">
        <f t="shared" si="2"/>
        <v>35.83819231599396</v>
      </c>
      <c r="G14" s="61">
        <v>190000</v>
      </c>
      <c r="H14" s="62">
        <v>82428.41</v>
      </c>
      <c r="I14" s="63">
        <f t="shared" si="0"/>
        <v>43.38337368421053</v>
      </c>
      <c r="J14" s="64">
        <v>82900</v>
      </c>
      <c r="K14" s="62">
        <v>1271.1</v>
      </c>
      <c r="L14" s="63">
        <f t="shared" si="3"/>
        <v>1.5332931242460797</v>
      </c>
      <c r="M14" s="64">
        <v>187600</v>
      </c>
      <c r="N14" s="65">
        <v>-396.15</v>
      </c>
      <c r="O14" s="63">
        <f t="shared" si="4"/>
        <v>-0.21116737739872068</v>
      </c>
      <c r="P14" s="64">
        <v>404500</v>
      </c>
      <c r="Q14" s="62">
        <v>211274.13</v>
      </c>
      <c r="R14" s="63">
        <f t="shared" si="1"/>
        <v>52.23093448702102</v>
      </c>
      <c r="S14" s="64">
        <v>0</v>
      </c>
      <c r="T14" s="66">
        <v>5600</v>
      </c>
      <c r="U14" s="63">
        <v>0</v>
      </c>
      <c r="V14" s="63"/>
      <c r="W14" s="62">
        <v>0</v>
      </c>
      <c r="X14" s="63"/>
      <c r="Y14" s="64">
        <v>51600</v>
      </c>
      <c r="Z14" s="62">
        <v>28494.71</v>
      </c>
      <c r="AA14" s="63">
        <f t="shared" si="5"/>
        <v>55.22230620155039</v>
      </c>
      <c r="AB14" s="64">
        <v>10000</v>
      </c>
      <c r="AC14" s="62">
        <v>3404.49</v>
      </c>
      <c r="AD14" s="63">
        <f t="shared" si="6"/>
        <v>34.0449</v>
      </c>
      <c r="AE14" s="64"/>
      <c r="AF14" s="67"/>
      <c r="AG14" s="63"/>
      <c r="AH14" s="63">
        <v>0</v>
      </c>
      <c r="AI14" s="62">
        <v>0</v>
      </c>
      <c r="AJ14" s="63">
        <v>0</v>
      </c>
      <c r="AK14" s="64"/>
      <c r="AL14" s="62">
        <v>0</v>
      </c>
      <c r="AM14" s="63">
        <v>0</v>
      </c>
    </row>
    <row r="15" spans="1:39" s="39" customFormat="1" ht="26.25" customHeight="1">
      <c r="A15" s="130" t="s">
        <v>11</v>
      </c>
      <c r="B15" s="130"/>
      <c r="C15" s="131"/>
      <c r="D15" s="59">
        <f t="shared" si="7"/>
        <v>577500</v>
      </c>
      <c r="E15" s="59">
        <f>H15+K15+N15+Q15+T15+W15+Z15+AC15+AI15</f>
        <v>169721.48</v>
      </c>
      <c r="F15" s="60">
        <f t="shared" si="2"/>
        <v>29.389000865800867</v>
      </c>
      <c r="G15" s="61">
        <v>74300</v>
      </c>
      <c r="H15" s="62">
        <v>30337.93</v>
      </c>
      <c r="I15" s="63">
        <f t="shared" si="0"/>
        <v>40.831668909825034</v>
      </c>
      <c r="J15" s="64">
        <v>14100</v>
      </c>
      <c r="K15" s="62">
        <v>3880.02</v>
      </c>
      <c r="L15" s="63">
        <f t="shared" si="3"/>
        <v>27.51787234042553</v>
      </c>
      <c r="M15" s="64">
        <v>134400</v>
      </c>
      <c r="N15" s="65">
        <v>-708.58</v>
      </c>
      <c r="O15" s="63">
        <f t="shared" si="4"/>
        <v>-0.5272172619047619</v>
      </c>
      <c r="P15" s="64">
        <v>275600</v>
      </c>
      <c r="Q15" s="65">
        <v>111343.06</v>
      </c>
      <c r="R15" s="63">
        <f t="shared" si="1"/>
        <v>40.40023947750363</v>
      </c>
      <c r="S15" s="64">
        <v>0</v>
      </c>
      <c r="T15" s="66">
        <v>3500</v>
      </c>
      <c r="U15" s="63">
        <v>0</v>
      </c>
      <c r="V15" s="63"/>
      <c r="W15" s="62">
        <v>0</v>
      </c>
      <c r="X15" s="63"/>
      <c r="Y15" s="64">
        <v>71100</v>
      </c>
      <c r="Z15" s="62">
        <v>18435.73</v>
      </c>
      <c r="AA15" s="63">
        <f t="shared" si="5"/>
        <v>25.929296765119545</v>
      </c>
      <c r="AB15" s="64">
        <v>8000</v>
      </c>
      <c r="AC15" s="62">
        <v>2933.32</v>
      </c>
      <c r="AD15" s="63">
        <f t="shared" si="6"/>
        <v>36.6665</v>
      </c>
      <c r="AE15" s="64"/>
      <c r="AF15" s="67"/>
      <c r="AG15" s="63"/>
      <c r="AH15" s="63">
        <v>0</v>
      </c>
      <c r="AI15" s="62">
        <v>0</v>
      </c>
      <c r="AJ15" s="63">
        <v>0</v>
      </c>
      <c r="AK15" s="64"/>
      <c r="AL15" s="62"/>
      <c r="AM15" s="63">
        <v>0</v>
      </c>
    </row>
    <row r="16" spans="1:39" s="39" customFormat="1" ht="24.75" customHeight="1">
      <c r="A16" s="130" t="s">
        <v>12</v>
      </c>
      <c r="B16" s="130"/>
      <c r="C16" s="131"/>
      <c r="D16" s="59">
        <f t="shared" si="7"/>
        <v>4180900</v>
      </c>
      <c r="E16" s="59">
        <f>H16+K16+N16+Q16+T16+Z16+AC16+AI16</f>
        <v>1366080.01</v>
      </c>
      <c r="F16" s="60">
        <f t="shared" si="2"/>
        <v>32.6743048147528</v>
      </c>
      <c r="G16" s="61">
        <v>2610600</v>
      </c>
      <c r="H16" s="62">
        <v>767728.94</v>
      </c>
      <c r="I16" s="63">
        <f t="shared" si="0"/>
        <v>29.408141423427566</v>
      </c>
      <c r="J16" s="64">
        <v>139300</v>
      </c>
      <c r="K16" s="62">
        <v>8103.58</v>
      </c>
      <c r="L16" s="63">
        <f t="shared" si="3"/>
        <v>5.817358219669777</v>
      </c>
      <c r="M16" s="64">
        <v>331600</v>
      </c>
      <c r="N16" s="62">
        <v>4205.85</v>
      </c>
      <c r="O16" s="63">
        <f t="shared" si="4"/>
        <v>1.2683504221954163</v>
      </c>
      <c r="P16" s="64">
        <v>962800</v>
      </c>
      <c r="Q16" s="62">
        <v>499851.09</v>
      </c>
      <c r="R16" s="63">
        <f t="shared" si="1"/>
        <v>51.91639904445368</v>
      </c>
      <c r="S16" s="64">
        <v>0</v>
      </c>
      <c r="T16" s="66">
        <v>0</v>
      </c>
      <c r="U16" s="63">
        <v>0</v>
      </c>
      <c r="V16" s="63"/>
      <c r="W16" s="68"/>
      <c r="X16" s="63"/>
      <c r="Y16" s="64">
        <v>106600</v>
      </c>
      <c r="Z16" s="62">
        <v>22368.64</v>
      </c>
      <c r="AA16" s="63">
        <f t="shared" si="5"/>
        <v>20.983714821763602</v>
      </c>
      <c r="AB16" s="64">
        <v>30000</v>
      </c>
      <c r="AC16" s="62">
        <v>9625.8</v>
      </c>
      <c r="AD16" s="63">
        <f t="shared" si="6"/>
        <v>32.086</v>
      </c>
      <c r="AE16" s="64"/>
      <c r="AF16" s="67"/>
      <c r="AG16" s="63"/>
      <c r="AH16" s="63">
        <v>0</v>
      </c>
      <c r="AI16" s="62">
        <v>54196.11</v>
      </c>
      <c r="AJ16" s="63">
        <v>0</v>
      </c>
      <c r="AK16" s="64"/>
      <c r="AL16" s="62"/>
      <c r="AM16" s="63">
        <v>0</v>
      </c>
    </row>
    <row r="17" spans="1:39" s="39" customFormat="1" ht="27.75" customHeight="1">
      <c r="A17" s="130" t="s">
        <v>13</v>
      </c>
      <c r="B17" s="130"/>
      <c r="C17" s="131"/>
      <c r="D17" s="59">
        <f t="shared" si="7"/>
        <v>1300300</v>
      </c>
      <c r="E17" s="59">
        <f>H17+K17+N17+Q17+T17+Z17+AC17+AI17</f>
        <v>706352.48</v>
      </c>
      <c r="F17" s="60">
        <f t="shared" si="2"/>
        <v>54.322270245328</v>
      </c>
      <c r="G17" s="61">
        <v>311100</v>
      </c>
      <c r="H17" s="62">
        <v>116449.55</v>
      </c>
      <c r="I17" s="63">
        <f t="shared" si="0"/>
        <v>37.43154934104789</v>
      </c>
      <c r="J17" s="64">
        <v>145900</v>
      </c>
      <c r="K17" s="62">
        <v>262283.04</v>
      </c>
      <c r="L17" s="63">
        <f t="shared" si="3"/>
        <v>179.76904729266622</v>
      </c>
      <c r="M17" s="64">
        <v>251200</v>
      </c>
      <c r="N17" s="62">
        <v>1897.74</v>
      </c>
      <c r="O17" s="63">
        <f t="shared" si="4"/>
        <v>0.7554697452229299</v>
      </c>
      <c r="P17" s="64">
        <v>464700</v>
      </c>
      <c r="Q17" s="62">
        <v>231491.12</v>
      </c>
      <c r="R17" s="63">
        <f t="shared" si="1"/>
        <v>49.81517538196686</v>
      </c>
      <c r="S17" s="64">
        <v>0</v>
      </c>
      <c r="T17" s="66">
        <v>6200</v>
      </c>
      <c r="U17" s="63">
        <v>0</v>
      </c>
      <c r="V17" s="63"/>
      <c r="W17" s="68"/>
      <c r="X17" s="63"/>
      <c r="Y17" s="64">
        <v>127400</v>
      </c>
      <c r="Z17" s="62">
        <v>67864</v>
      </c>
      <c r="AA17" s="63">
        <f t="shared" si="5"/>
        <v>53.26844583987441</v>
      </c>
      <c r="AB17" s="64">
        <v>0</v>
      </c>
      <c r="AC17" s="62">
        <v>0</v>
      </c>
      <c r="AD17" s="63">
        <v>0</v>
      </c>
      <c r="AE17" s="64"/>
      <c r="AF17" s="67"/>
      <c r="AG17" s="63"/>
      <c r="AH17" s="63">
        <v>0</v>
      </c>
      <c r="AI17" s="62">
        <v>20167.03</v>
      </c>
      <c r="AJ17" s="63">
        <v>0</v>
      </c>
      <c r="AK17" s="64"/>
      <c r="AL17" s="62"/>
      <c r="AM17" s="63">
        <v>0</v>
      </c>
    </row>
    <row r="18" spans="1:39" s="41" customFormat="1" ht="24.75" customHeight="1">
      <c r="A18" s="127" t="s">
        <v>4</v>
      </c>
      <c r="B18" s="127"/>
      <c r="C18" s="128"/>
      <c r="D18" s="59">
        <f>SUM(D9:D17)</f>
        <v>10170600</v>
      </c>
      <c r="E18" s="59">
        <f>SUM(E9:E17)</f>
        <v>3419555.94</v>
      </c>
      <c r="F18" s="60">
        <f t="shared" si="2"/>
        <v>33.62196861542092</v>
      </c>
      <c r="G18" s="73">
        <f>G9+G10+G11+G12+G13+G14+G15+G16+G17</f>
        <v>3793100</v>
      </c>
      <c r="H18" s="74">
        <f>H9+H10+H11+H12+H13+H14+H15+H16+H17</f>
        <v>1184974.7</v>
      </c>
      <c r="I18" s="63">
        <f t="shared" si="0"/>
        <v>31.24027049115499</v>
      </c>
      <c r="J18" s="75">
        <f>J17+J16+J15+J14+J13+J12+J11+J10+J9</f>
        <v>557800</v>
      </c>
      <c r="K18" s="76">
        <f>K17+K16+K15+K14+K13+K11+K10+K12+K9</f>
        <v>331988.57999999996</v>
      </c>
      <c r="L18" s="63">
        <f t="shared" si="3"/>
        <v>59.51749372534958</v>
      </c>
      <c r="M18" s="73">
        <f>SUM(M9:M17)</f>
        <v>1517200</v>
      </c>
      <c r="N18" s="77">
        <f>N9+N10+N11+N12+N13+N14+N15+N16+N17</f>
        <v>8320.11</v>
      </c>
      <c r="O18" s="63">
        <f t="shared" si="4"/>
        <v>0.5483858423411548</v>
      </c>
      <c r="P18" s="77">
        <f>SUM(P9:P17)</f>
        <v>3472700</v>
      </c>
      <c r="Q18" s="77">
        <f>SUM(Q9:Q17)</f>
        <v>1533382.69</v>
      </c>
      <c r="R18" s="63">
        <f t="shared" si="1"/>
        <v>44.15534569643217</v>
      </c>
      <c r="S18" s="64">
        <v>0</v>
      </c>
      <c r="T18" s="73">
        <f>T9+T10+T11+T12+T13+T14+T15+T16+T17</f>
        <v>39700</v>
      </c>
      <c r="U18" s="63">
        <v>0</v>
      </c>
      <c r="V18" s="78"/>
      <c r="W18" s="79">
        <f>W12+W14+W15</f>
        <v>5.89</v>
      </c>
      <c r="X18" s="78"/>
      <c r="Y18" s="73">
        <f>SUM(Y9:Y17)</f>
        <v>765600</v>
      </c>
      <c r="Z18" s="77">
        <f>SUM(Z9:Z17)</f>
        <v>213838.57</v>
      </c>
      <c r="AA18" s="63">
        <f t="shared" si="5"/>
        <v>27.930847701149425</v>
      </c>
      <c r="AB18" s="80">
        <f>AB9+AB11+AB12+AB13+AB14+AB15+AB16+AB17</f>
        <v>64200</v>
      </c>
      <c r="AC18" s="80">
        <f>AC9+AC11+AC12+AC13+AC14+AC15+AC16+AC17</f>
        <v>26966.45</v>
      </c>
      <c r="AD18" s="63">
        <f t="shared" si="6"/>
        <v>42.00381619937695</v>
      </c>
      <c r="AE18" s="73"/>
      <c r="AF18" s="77"/>
      <c r="AG18" s="63"/>
      <c r="AH18" s="63">
        <v>0</v>
      </c>
      <c r="AI18" s="77">
        <f>AI9+AI10+AI11+AI12+AI13+AI14+AI15+AI16+AI17</f>
        <v>76639.73</v>
      </c>
      <c r="AJ18" s="63">
        <v>0</v>
      </c>
      <c r="AK18" s="73"/>
      <c r="AL18" s="77">
        <f>AL9+AL10+AL11+AL12+AL13+AL14+AL15+AL16+AL17</f>
        <v>3739.22</v>
      </c>
      <c r="AM18" s="63">
        <v>0</v>
      </c>
    </row>
    <row r="19" spans="1:39" s="41" customFormat="1" ht="24.75" customHeight="1">
      <c r="A19" s="87"/>
      <c r="B19" s="87"/>
      <c r="C19" s="87"/>
      <c r="D19" s="88"/>
      <c r="E19" s="89"/>
      <c r="F19" s="90"/>
      <c r="G19" s="91"/>
      <c r="H19" s="92"/>
      <c r="I19" s="93"/>
      <c r="J19" s="91"/>
      <c r="K19" s="94"/>
      <c r="L19" s="93"/>
      <c r="M19" s="91"/>
      <c r="N19" s="92"/>
      <c r="O19" s="93"/>
      <c r="P19" s="91"/>
      <c r="Q19" s="92"/>
      <c r="R19" s="93"/>
      <c r="S19" s="91"/>
      <c r="T19" s="91"/>
      <c r="U19" s="93"/>
      <c r="V19" s="93"/>
      <c r="W19" s="95"/>
      <c r="X19" s="93"/>
      <c r="Y19" s="91"/>
      <c r="Z19" s="92"/>
      <c r="AA19" s="93"/>
      <c r="AB19" s="96"/>
      <c r="AC19" s="97"/>
      <c r="AD19" s="93"/>
      <c r="AE19" s="91"/>
      <c r="AF19" s="92"/>
      <c r="AG19" s="93"/>
      <c r="AH19" s="91"/>
      <c r="AI19" s="92"/>
      <c r="AJ19" s="93"/>
      <c r="AK19" s="91"/>
      <c r="AL19" s="92"/>
      <c r="AM19" s="93"/>
    </row>
    <row r="20" spans="1:39" s="41" customFormat="1" ht="24.75" customHeight="1">
      <c r="A20" s="87"/>
      <c r="B20" s="87"/>
      <c r="C20" s="87"/>
      <c r="D20" s="88"/>
      <c r="E20" s="89"/>
      <c r="F20" s="90"/>
      <c r="G20" s="91"/>
      <c r="H20" s="92"/>
      <c r="I20" s="93"/>
      <c r="J20" s="91"/>
      <c r="K20" s="94"/>
      <c r="L20" s="93"/>
      <c r="M20" s="91"/>
      <c r="N20" s="92"/>
      <c r="O20" s="93"/>
      <c r="P20" s="91"/>
      <c r="Q20" s="92"/>
      <c r="R20" s="93"/>
      <c r="S20" s="91"/>
      <c r="T20" s="91"/>
      <c r="U20" s="93"/>
      <c r="V20" s="93"/>
      <c r="W20" s="95"/>
      <c r="X20" s="93"/>
      <c r="Y20" s="91"/>
      <c r="Z20" s="92"/>
      <c r="AA20" s="93"/>
      <c r="AB20" s="96"/>
      <c r="AC20" s="97"/>
      <c r="AD20" s="93"/>
      <c r="AE20" s="91"/>
      <c r="AF20" s="92"/>
      <c r="AG20" s="93"/>
      <c r="AH20" s="91"/>
      <c r="AI20" s="92"/>
      <c r="AJ20" s="93"/>
      <c r="AK20" s="91"/>
      <c r="AL20" s="92"/>
      <c r="AM20" s="93"/>
    </row>
    <row r="21" spans="4:23" ht="12.75">
      <c r="D21" s="5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W21" s="46"/>
    </row>
    <row r="22" spans="1:12" ht="53.25" customHeight="1">
      <c r="A22" s="141"/>
      <c r="B22" s="142"/>
      <c r="C22" s="142"/>
      <c r="D22" s="121"/>
      <c r="E22" s="121"/>
      <c r="F22" s="122"/>
      <c r="G22" s="124" t="s">
        <v>17</v>
      </c>
      <c r="H22" s="125"/>
      <c r="I22" s="126"/>
      <c r="J22" s="124" t="s">
        <v>18</v>
      </c>
      <c r="K22" s="125"/>
      <c r="L22" s="126"/>
    </row>
    <row r="23" spans="1:12" ht="38.25">
      <c r="A23" s="123"/>
      <c r="B23" s="117"/>
      <c r="C23" s="117"/>
      <c r="D23" s="118"/>
      <c r="E23" s="118"/>
      <c r="F23" s="119"/>
      <c r="G23" s="112" t="s">
        <v>19</v>
      </c>
      <c r="H23" s="113" t="s">
        <v>0</v>
      </c>
      <c r="I23" s="114" t="s">
        <v>23</v>
      </c>
      <c r="J23" s="55" t="s">
        <v>19</v>
      </c>
      <c r="K23" s="56" t="s">
        <v>0</v>
      </c>
      <c r="L23" s="57" t="s">
        <v>23</v>
      </c>
    </row>
    <row r="24" spans="1:12" ht="17.25" customHeight="1">
      <c r="A24" s="134" t="s">
        <v>5</v>
      </c>
      <c r="B24" s="134"/>
      <c r="C24" s="135"/>
      <c r="D24" s="130"/>
      <c r="E24" s="130"/>
      <c r="F24" s="131"/>
      <c r="G24" s="64">
        <v>32000</v>
      </c>
      <c r="H24" s="62">
        <v>3800</v>
      </c>
      <c r="I24" s="63">
        <f aca="true" t="shared" si="8" ref="I24:I33">H24/G24*100</f>
        <v>11.875</v>
      </c>
      <c r="J24" s="64">
        <v>15000</v>
      </c>
      <c r="K24" s="62">
        <v>9485.01</v>
      </c>
      <c r="L24" s="63">
        <f>K24/J24*100</f>
        <v>63.2334</v>
      </c>
    </row>
    <row r="25" spans="1:12" ht="18" customHeight="1">
      <c r="A25" s="130" t="s">
        <v>6</v>
      </c>
      <c r="B25" s="130"/>
      <c r="C25" s="131"/>
      <c r="D25" s="130"/>
      <c r="E25" s="130"/>
      <c r="F25" s="131"/>
      <c r="G25" s="64">
        <v>26000</v>
      </c>
      <c r="H25" s="62">
        <v>15200</v>
      </c>
      <c r="I25" s="63">
        <f t="shared" si="8"/>
        <v>58.46153846153847</v>
      </c>
      <c r="J25" s="64">
        <v>65000</v>
      </c>
      <c r="K25" s="66">
        <v>18500</v>
      </c>
      <c r="L25" s="63">
        <f aca="true" t="shared" si="9" ref="L25:L33">K25/J25*100</f>
        <v>28.46153846153846</v>
      </c>
    </row>
    <row r="26" spans="1:12" ht="21" customHeight="1">
      <c r="A26" s="130" t="s">
        <v>7</v>
      </c>
      <c r="B26" s="130"/>
      <c r="C26" s="131"/>
      <c r="D26" s="132"/>
      <c r="E26" s="132"/>
      <c r="F26" s="133"/>
      <c r="G26" s="64">
        <v>19000</v>
      </c>
      <c r="H26" s="66">
        <v>5700</v>
      </c>
      <c r="I26" s="63">
        <f t="shared" si="8"/>
        <v>30</v>
      </c>
      <c r="J26" s="64">
        <v>35000</v>
      </c>
      <c r="K26" s="66">
        <v>9000</v>
      </c>
      <c r="L26" s="63">
        <f t="shared" si="9"/>
        <v>25.71428571428571</v>
      </c>
    </row>
    <row r="27" spans="1:12" ht="19.5" customHeight="1">
      <c r="A27" s="132" t="s">
        <v>8</v>
      </c>
      <c r="B27" s="132"/>
      <c r="C27" s="133"/>
      <c r="D27" s="130"/>
      <c r="E27" s="130"/>
      <c r="F27" s="131"/>
      <c r="G27" s="64">
        <v>29000</v>
      </c>
      <c r="H27" s="66">
        <v>7850</v>
      </c>
      <c r="I27" s="63">
        <f t="shared" si="8"/>
        <v>27.068965517241377</v>
      </c>
      <c r="J27" s="64">
        <v>20000</v>
      </c>
      <c r="K27" s="66">
        <v>5000</v>
      </c>
      <c r="L27" s="63">
        <f t="shared" si="9"/>
        <v>25</v>
      </c>
    </row>
    <row r="28" spans="1:12" ht="18.75" customHeight="1">
      <c r="A28" s="130" t="s">
        <v>9</v>
      </c>
      <c r="B28" s="130"/>
      <c r="C28" s="131"/>
      <c r="D28" s="130"/>
      <c r="E28" s="130"/>
      <c r="F28" s="131"/>
      <c r="G28" s="64">
        <v>12000</v>
      </c>
      <c r="H28" s="66">
        <v>2600</v>
      </c>
      <c r="I28" s="63">
        <f t="shared" si="8"/>
        <v>21.666666666666668</v>
      </c>
      <c r="J28" s="64">
        <v>20000</v>
      </c>
      <c r="K28" s="66">
        <v>5000</v>
      </c>
      <c r="L28" s="63">
        <f t="shared" si="9"/>
        <v>25</v>
      </c>
    </row>
    <row r="29" spans="1:12" ht="15.75" customHeight="1">
      <c r="A29" s="130" t="s">
        <v>10</v>
      </c>
      <c r="B29" s="130"/>
      <c r="C29" s="131"/>
      <c r="D29" s="130"/>
      <c r="E29" s="130"/>
      <c r="F29" s="131"/>
      <c r="G29" s="64">
        <v>24000</v>
      </c>
      <c r="H29" s="62">
        <v>7617.37</v>
      </c>
      <c r="I29" s="63">
        <f t="shared" si="8"/>
        <v>31.73904166666667</v>
      </c>
      <c r="J29" s="64">
        <v>35000</v>
      </c>
      <c r="K29" s="62">
        <v>10763.34</v>
      </c>
      <c r="L29" s="63">
        <f t="shared" si="9"/>
        <v>30.7524</v>
      </c>
    </row>
    <row r="30" spans="1:12" ht="16.5" customHeight="1">
      <c r="A30" s="130" t="s">
        <v>11</v>
      </c>
      <c r="B30" s="130"/>
      <c r="C30" s="131"/>
      <c r="D30" s="130"/>
      <c r="E30" s="130"/>
      <c r="F30" s="131"/>
      <c r="G30" s="64">
        <v>15000</v>
      </c>
      <c r="H30" s="62">
        <v>3400</v>
      </c>
      <c r="I30" s="63">
        <f t="shared" si="8"/>
        <v>22.666666666666664</v>
      </c>
      <c r="J30" s="64">
        <v>90000</v>
      </c>
      <c r="K30" s="62">
        <v>44522.67</v>
      </c>
      <c r="L30" s="63">
        <f t="shared" si="9"/>
        <v>49.46963333333333</v>
      </c>
    </row>
    <row r="31" spans="1:12" ht="19.5" customHeight="1">
      <c r="A31" s="130" t="s">
        <v>12</v>
      </c>
      <c r="B31" s="130"/>
      <c r="C31" s="131"/>
      <c r="D31" s="130"/>
      <c r="E31" s="130"/>
      <c r="F31" s="131"/>
      <c r="G31" s="64">
        <v>20000</v>
      </c>
      <c r="H31" s="62">
        <v>4800</v>
      </c>
      <c r="I31" s="63">
        <f t="shared" si="8"/>
        <v>24</v>
      </c>
      <c r="J31" s="64">
        <v>30000</v>
      </c>
      <c r="K31" s="66">
        <v>8000</v>
      </c>
      <c r="L31" s="63">
        <f t="shared" si="9"/>
        <v>26.666666666666668</v>
      </c>
    </row>
    <row r="32" spans="1:12" ht="15" customHeight="1">
      <c r="A32" s="130" t="s">
        <v>13</v>
      </c>
      <c r="B32" s="130"/>
      <c r="C32" s="131"/>
      <c r="D32" s="127"/>
      <c r="E32" s="127"/>
      <c r="F32" s="128"/>
      <c r="G32" s="64">
        <v>17000</v>
      </c>
      <c r="H32" s="62">
        <v>5950</v>
      </c>
      <c r="I32" s="63">
        <f t="shared" si="8"/>
        <v>35</v>
      </c>
      <c r="J32" s="64">
        <v>20000</v>
      </c>
      <c r="K32" s="66">
        <v>18000</v>
      </c>
      <c r="L32" s="63">
        <f t="shared" si="9"/>
        <v>90</v>
      </c>
    </row>
    <row r="33" spans="1:12" ht="15.75" customHeight="1">
      <c r="A33" s="127" t="s">
        <v>4</v>
      </c>
      <c r="B33" s="127"/>
      <c r="C33" s="127"/>
      <c r="D33" s="140"/>
      <c r="E33" s="140"/>
      <c r="F33" s="140"/>
      <c r="G33" s="75">
        <f>SUM(G24:G32)</f>
        <v>194000</v>
      </c>
      <c r="H33" s="115">
        <f>SUM(H24:H32)</f>
        <v>56917.37</v>
      </c>
      <c r="I33" s="63">
        <f t="shared" si="8"/>
        <v>29.33885051546392</v>
      </c>
      <c r="J33" s="75">
        <f>SUM(J24:J32)</f>
        <v>330000</v>
      </c>
      <c r="K33" s="115">
        <f>SUM(K24:K32)</f>
        <v>128271.02</v>
      </c>
      <c r="L33" s="63">
        <f t="shared" si="9"/>
        <v>38.87000606060606</v>
      </c>
    </row>
  </sheetData>
  <mergeCells count="48">
    <mergeCell ref="AK7:AM7"/>
    <mergeCell ref="Y7:AA7"/>
    <mergeCell ref="AB7:AD7"/>
    <mergeCell ref="AE7:AG7"/>
    <mergeCell ref="AH7:AJ7"/>
    <mergeCell ref="D26:F26"/>
    <mergeCell ref="A24:C24"/>
    <mergeCell ref="A25:C25"/>
    <mergeCell ref="A30:C30"/>
    <mergeCell ref="D28:F28"/>
    <mergeCell ref="D29:F29"/>
    <mergeCell ref="D30:F30"/>
    <mergeCell ref="G7:I7"/>
    <mergeCell ref="D31:F31"/>
    <mergeCell ref="D33:F33"/>
    <mergeCell ref="D27:F27"/>
    <mergeCell ref="G22:I22"/>
    <mergeCell ref="D32:F32"/>
    <mergeCell ref="A22:F23"/>
    <mergeCell ref="D24:F24"/>
    <mergeCell ref="D25:F25"/>
    <mergeCell ref="A31:C31"/>
    <mergeCell ref="A32:C32"/>
    <mergeCell ref="A33:C33"/>
    <mergeCell ref="A26:C26"/>
    <mergeCell ref="A27:C27"/>
    <mergeCell ref="A28:C28"/>
    <mergeCell ref="A29:C29"/>
    <mergeCell ref="A6:C8"/>
    <mergeCell ref="D3:X3"/>
    <mergeCell ref="A14:C14"/>
    <mergeCell ref="A10:C10"/>
    <mergeCell ref="S7:U7"/>
    <mergeCell ref="V7:X7"/>
    <mergeCell ref="G6:X6"/>
    <mergeCell ref="J7:L7"/>
    <mergeCell ref="M7:O7"/>
    <mergeCell ref="P7:R7"/>
    <mergeCell ref="J22:L22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H3">
      <selection activeCell="S22" sqref="S22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625" style="0" customWidth="1"/>
    <col min="7" max="7" width="9.25390625" style="0" customWidth="1"/>
    <col min="8" max="8" width="10.625" style="0" customWidth="1"/>
    <col min="9" max="9" width="5.125" style="0" customWidth="1"/>
    <col min="10" max="10" width="9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5.125" style="0" customWidth="1"/>
    <col min="19" max="19" width="11.625" style="0" customWidth="1"/>
    <col min="20" max="20" width="10.003906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7"/>
      <c r="E1" s="6"/>
      <c r="F1" s="7"/>
      <c r="G1" s="7"/>
      <c r="H1" s="8"/>
      <c r="I1" s="7"/>
      <c r="J1" s="7"/>
      <c r="K1" s="6"/>
      <c r="L1" s="7"/>
      <c r="M1" s="7"/>
      <c r="N1" s="6"/>
      <c r="O1" s="7"/>
      <c r="P1" s="7"/>
      <c r="Q1" s="7"/>
      <c r="R1" s="7"/>
    </row>
    <row r="2" spans="4:18" ht="12.75">
      <c r="D2" s="7"/>
      <c r="E2" s="6"/>
      <c r="F2" s="7"/>
      <c r="G2" s="7"/>
      <c r="H2" s="8"/>
      <c r="I2" s="7"/>
      <c r="J2" s="7"/>
      <c r="K2" s="6"/>
      <c r="L2" s="7"/>
      <c r="M2" s="7"/>
      <c r="N2" s="6"/>
      <c r="O2" s="7"/>
      <c r="P2" s="7"/>
      <c r="Q2" s="7"/>
      <c r="R2" s="7"/>
    </row>
    <row r="3" spans="1:21" ht="12.75" customHeight="1">
      <c r="A3" s="2"/>
      <c r="B3" s="172" t="s">
        <v>78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2.75">
      <c r="A4" s="2"/>
      <c r="B4" s="2"/>
      <c r="C4" s="2"/>
      <c r="D4" s="9"/>
      <c r="E4" s="10"/>
      <c r="F4" s="9"/>
      <c r="G4" s="9"/>
      <c r="H4" s="11"/>
      <c r="I4" s="9"/>
      <c r="J4" s="9"/>
      <c r="K4" s="10"/>
      <c r="L4" s="9"/>
      <c r="M4" s="9"/>
      <c r="N4" s="10"/>
      <c r="O4" s="9"/>
      <c r="P4" s="9"/>
      <c r="Q4" s="9"/>
      <c r="R4" s="9"/>
      <c r="S4" s="2"/>
      <c r="T4" s="2"/>
      <c r="U4" s="2"/>
    </row>
    <row r="5" spans="1:21" ht="12.75">
      <c r="A5" s="2"/>
      <c r="B5" s="2"/>
      <c r="C5" s="2"/>
      <c r="D5" s="9"/>
      <c r="E5" s="10"/>
      <c r="F5" s="9"/>
      <c r="G5" s="9"/>
      <c r="H5" s="11"/>
      <c r="I5" s="9"/>
      <c r="J5" s="9"/>
      <c r="K5" s="10"/>
      <c r="L5" s="9"/>
      <c r="M5" s="9"/>
      <c r="N5" s="12"/>
      <c r="O5" s="9"/>
      <c r="P5" s="9"/>
      <c r="Q5" s="9"/>
      <c r="R5" s="9"/>
      <c r="S5" s="2"/>
      <c r="T5" s="155" t="s">
        <v>60</v>
      </c>
      <c r="U5" s="156"/>
    </row>
    <row r="6" spans="1:25" ht="22.5" customHeight="1">
      <c r="A6" s="157"/>
      <c r="B6" s="157"/>
      <c r="C6" s="157"/>
      <c r="D6" s="145" t="s">
        <v>24</v>
      </c>
      <c r="E6" s="145"/>
      <c r="F6" s="145"/>
      <c r="G6" s="168" t="s">
        <v>25</v>
      </c>
      <c r="H6" s="169"/>
      <c r="I6" s="169"/>
      <c r="J6" s="169"/>
      <c r="K6" s="169"/>
      <c r="L6" s="169"/>
      <c r="M6" s="169"/>
      <c r="N6" s="169"/>
      <c r="O6" s="169"/>
      <c r="P6" s="168"/>
      <c r="Q6" s="169"/>
      <c r="R6" s="170"/>
      <c r="S6" s="145" t="s">
        <v>26</v>
      </c>
      <c r="T6" s="146"/>
      <c r="U6" s="146"/>
      <c r="V6" s="145" t="s">
        <v>65</v>
      </c>
      <c r="W6" s="146"/>
      <c r="X6" s="145" t="s">
        <v>70</v>
      </c>
      <c r="Y6" s="146"/>
    </row>
    <row r="7" spans="1:25" ht="12.75" customHeight="1">
      <c r="A7" s="157"/>
      <c r="B7" s="157"/>
      <c r="C7" s="157"/>
      <c r="D7" s="145"/>
      <c r="E7" s="145"/>
      <c r="F7" s="145"/>
      <c r="G7" s="145" t="s">
        <v>27</v>
      </c>
      <c r="H7" s="145"/>
      <c r="I7" s="145"/>
      <c r="J7" s="145" t="s">
        <v>42</v>
      </c>
      <c r="K7" s="145"/>
      <c r="L7" s="145"/>
      <c r="M7" s="145" t="s">
        <v>28</v>
      </c>
      <c r="N7" s="145"/>
      <c r="O7" s="145"/>
      <c r="P7" s="162" t="s">
        <v>43</v>
      </c>
      <c r="Q7" s="163"/>
      <c r="R7" s="164"/>
      <c r="S7" s="145"/>
      <c r="T7" s="146"/>
      <c r="U7" s="146"/>
      <c r="V7" s="145"/>
      <c r="W7" s="146"/>
      <c r="X7" s="145"/>
      <c r="Y7" s="146"/>
    </row>
    <row r="8" spans="1:25" ht="30" customHeight="1">
      <c r="A8" s="157"/>
      <c r="B8" s="157"/>
      <c r="C8" s="157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65"/>
      <c r="Q8" s="166"/>
      <c r="R8" s="167"/>
      <c r="S8" s="146"/>
      <c r="T8" s="146"/>
      <c r="U8" s="146"/>
      <c r="V8" s="146"/>
      <c r="W8" s="146"/>
      <c r="X8" s="146"/>
      <c r="Y8" s="146"/>
    </row>
    <row r="9" spans="1:25" ht="33.75">
      <c r="A9" s="158"/>
      <c r="B9" s="158"/>
      <c r="C9" s="158"/>
      <c r="D9" s="14" t="s">
        <v>29</v>
      </c>
      <c r="E9" s="14" t="s">
        <v>30</v>
      </c>
      <c r="F9" s="15" t="s">
        <v>31</v>
      </c>
      <c r="G9" s="14" t="s">
        <v>29</v>
      </c>
      <c r="H9" s="16" t="s">
        <v>30</v>
      </c>
      <c r="I9" s="15" t="s">
        <v>31</v>
      </c>
      <c r="J9" s="14" t="s">
        <v>29</v>
      </c>
      <c r="K9" s="16" t="s">
        <v>32</v>
      </c>
      <c r="L9" s="15" t="s">
        <v>31</v>
      </c>
      <c r="M9" s="14" t="s">
        <v>29</v>
      </c>
      <c r="N9" s="16" t="s">
        <v>30</v>
      </c>
      <c r="O9" s="15" t="s">
        <v>31</v>
      </c>
      <c r="P9" s="14" t="s">
        <v>29</v>
      </c>
      <c r="Q9" s="16" t="s">
        <v>30</v>
      </c>
      <c r="R9" s="15" t="s">
        <v>31</v>
      </c>
      <c r="S9" s="13" t="s">
        <v>29</v>
      </c>
      <c r="T9" s="13" t="s">
        <v>30</v>
      </c>
      <c r="U9" s="17" t="s">
        <v>31</v>
      </c>
      <c r="V9" s="13" t="s">
        <v>29</v>
      </c>
      <c r="W9" s="13" t="s">
        <v>30</v>
      </c>
      <c r="X9" s="13" t="s">
        <v>69</v>
      </c>
      <c r="Y9" s="13" t="s">
        <v>80</v>
      </c>
    </row>
    <row r="10" spans="1:25" ht="12.75">
      <c r="A10" s="171">
        <v>1</v>
      </c>
      <c r="B10" s="171"/>
      <c r="C10" s="171"/>
      <c r="D10" s="18">
        <v>2</v>
      </c>
      <c r="E10" s="18">
        <v>3</v>
      </c>
      <c r="F10" s="19">
        <v>4</v>
      </c>
      <c r="G10" s="18">
        <v>5</v>
      </c>
      <c r="H10" s="18">
        <v>6</v>
      </c>
      <c r="I10" s="19">
        <v>7</v>
      </c>
      <c r="J10" s="18">
        <v>8</v>
      </c>
      <c r="K10" s="18">
        <v>9</v>
      </c>
      <c r="L10" s="19">
        <v>10</v>
      </c>
      <c r="M10" s="18">
        <v>11</v>
      </c>
      <c r="N10" s="18">
        <v>12</v>
      </c>
      <c r="O10" s="19">
        <v>13</v>
      </c>
      <c r="P10" s="19">
        <v>14</v>
      </c>
      <c r="Q10" s="19">
        <v>15</v>
      </c>
      <c r="R10" s="19">
        <v>16</v>
      </c>
      <c r="S10" s="18">
        <v>17</v>
      </c>
      <c r="T10" s="18">
        <v>18</v>
      </c>
      <c r="U10" s="19">
        <v>19</v>
      </c>
      <c r="V10" s="84">
        <v>20</v>
      </c>
      <c r="W10" s="84">
        <v>21</v>
      </c>
      <c r="X10" s="84">
        <v>23</v>
      </c>
      <c r="Y10" s="84">
        <v>23</v>
      </c>
    </row>
    <row r="11" spans="1:25" ht="12.75" customHeight="1">
      <c r="A11" s="159" t="s">
        <v>61</v>
      </c>
      <c r="B11" s="160"/>
      <c r="C11" s="161"/>
      <c r="D11" s="52">
        <f>G11+J11+M11</f>
        <v>2340722</v>
      </c>
      <c r="E11" s="42">
        <f aca="true" t="shared" si="0" ref="E11:E18">H11+K11+N11</f>
        <v>590814.19</v>
      </c>
      <c r="F11" s="28">
        <f aca="true" t="shared" si="1" ref="F11:F19">E11/D11*100</f>
        <v>25.240681721280865</v>
      </c>
      <c r="G11" s="81">
        <v>569800</v>
      </c>
      <c r="H11" s="42">
        <v>128545.18</v>
      </c>
      <c r="I11" s="28">
        <f aca="true" t="shared" si="2" ref="I11:I19">H11/G11*100</f>
        <v>22.55970164970165</v>
      </c>
      <c r="J11" s="81">
        <v>47000</v>
      </c>
      <c r="K11" s="42">
        <v>13285.01</v>
      </c>
      <c r="L11" s="28">
        <f>K11/J11*100</f>
        <v>28.265978723404256</v>
      </c>
      <c r="M11" s="52">
        <v>1723922</v>
      </c>
      <c r="N11" s="42">
        <v>448984</v>
      </c>
      <c r="O11" s="28">
        <f aca="true" t="shared" si="3" ref="O11:O19">N11/M11*100</f>
        <v>26.044333792364156</v>
      </c>
      <c r="P11" s="47">
        <v>1180600</v>
      </c>
      <c r="Q11" s="27">
        <v>350641</v>
      </c>
      <c r="R11" s="28">
        <f aca="true" t="shared" si="4" ref="R11:R19">Q11/P11*100</f>
        <v>29.700237167541925</v>
      </c>
      <c r="S11" s="50">
        <v>2423722</v>
      </c>
      <c r="T11" s="45">
        <v>713449.67</v>
      </c>
      <c r="U11" s="31">
        <f>T11/S11*100</f>
        <v>29.43611808615015</v>
      </c>
      <c r="V11" s="83">
        <f>D11-S11</f>
        <v>-83000</v>
      </c>
      <c r="W11" s="43">
        <f>E11-T11</f>
        <v>-122635.4800000001</v>
      </c>
      <c r="X11" s="43">
        <v>284918.92</v>
      </c>
      <c r="Y11" s="43">
        <v>162283.44</v>
      </c>
    </row>
    <row r="12" spans="1:25" ht="12.75" customHeight="1">
      <c r="A12" s="159" t="s">
        <v>62</v>
      </c>
      <c r="B12" s="160"/>
      <c r="C12" s="161"/>
      <c r="D12" s="52">
        <f aca="true" t="shared" si="5" ref="D12:D21">G12+J12+M12</f>
        <v>2856194</v>
      </c>
      <c r="E12" s="42">
        <f t="shared" si="0"/>
        <v>893655.47</v>
      </c>
      <c r="F12" s="28">
        <f t="shared" si="1"/>
        <v>31.288332305158544</v>
      </c>
      <c r="G12" s="81">
        <v>517100</v>
      </c>
      <c r="H12" s="42">
        <v>133632.47</v>
      </c>
      <c r="I12" s="28">
        <f t="shared" si="2"/>
        <v>25.842674531038483</v>
      </c>
      <c r="J12" s="81">
        <v>91000</v>
      </c>
      <c r="K12" s="42">
        <v>33700</v>
      </c>
      <c r="L12" s="28">
        <f aca="true" t="shared" si="6" ref="L12:L19">K12/J12*100</f>
        <v>37.032967032967036</v>
      </c>
      <c r="M12" s="52">
        <v>2248094</v>
      </c>
      <c r="N12" s="42">
        <v>726323</v>
      </c>
      <c r="O12" s="28">
        <f t="shared" si="3"/>
        <v>32.30839101923674</v>
      </c>
      <c r="P12" s="47">
        <v>1924100</v>
      </c>
      <c r="Q12" s="27">
        <v>571461</v>
      </c>
      <c r="R12" s="28">
        <f t="shared" si="4"/>
        <v>29.70017150875734</v>
      </c>
      <c r="S12" s="50">
        <v>2856194</v>
      </c>
      <c r="T12" s="45">
        <v>888241.98</v>
      </c>
      <c r="U12" s="31">
        <f aca="true" t="shared" si="7" ref="U12:U22">T12/S12*100</f>
        <v>31.098797210553624</v>
      </c>
      <c r="V12" s="83">
        <f aca="true" t="shared" si="8" ref="V12:V22">D12-S12</f>
        <v>0</v>
      </c>
      <c r="W12" s="43">
        <f aca="true" t="shared" si="9" ref="W12:W22">E12-T12</f>
        <v>5413.489999999991</v>
      </c>
      <c r="X12" s="43">
        <v>176065.86</v>
      </c>
      <c r="Y12" s="43">
        <v>181479.35</v>
      </c>
    </row>
    <row r="13" spans="1:25" ht="12.75" customHeight="1">
      <c r="A13" s="159" t="s">
        <v>33</v>
      </c>
      <c r="B13" s="160"/>
      <c r="C13" s="161"/>
      <c r="D13" s="52">
        <f t="shared" si="5"/>
        <v>3641325</v>
      </c>
      <c r="E13" s="42">
        <f t="shared" si="0"/>
        <v>1207364.13</v>
      </c>
      <c r="F13" s="28">
        <f t="shared" si="1"/>
        <v>33.157274618442464</v>
      </c>
      <c r="G13" s="81">
        <v>839200</v>
      </c>
      <c r="H13" s="42">
        <v>323806.13</v>
      </c>
      <c r="I13" s="28">
        <f t="shared" si="2"/>
        <v>38.58509652049571</v>
      </c>
      <c r="J13" s="81">
        <v>54000</v>
      </c>
      <c r="K13" s="42">
        <v>14700</v>
      </c>
      <c r="L13" s="28">
        <f t="shared" si="6"/>
        <v>27.22222222222222</v>
      </c>
      <c r="M13" s="52">
        <v>2748125</v>
      </c>
      <c r="N13" s="42">
        <v>868858</v>
      </c>
      <c r="O13" s="28">
        <f t="shared" si="3"/>
        <v>31.616392995224018</v>
      </c>
      <c r="P13" s="47">
        <v>2295000</v>
      </c>
      <c r="Q13" s="27">
        <v>681619</v>
      </c>
      <c r="R13" s="28">
        <f t="shared" si="4"/>
        <v>29.700174291938996</v>
      </c>
      <c r="S13" s="50">
        <v>3641325</v>
      </c>
      <c r="T13" s="45">
        <v>1267926.77</v>
      </c>
      <c r="U13" s="31">
        <f t="shared" si="7"/>
        <v>34.82047798534874</v>
      </c>
      <c r="V13" s="83">
        <f t="shared" si="8"/>
        <v>0</v>
      </c>
      <c r="W13" s="43">
        <f t="shared" si="9"/>
        <v>-60562.64000000013</v>
      </c>
      <c r="X13" s="43">
        <v>144950.26</v>
      </c>
      <c r="Y13" s="43">
        <v>84387.62</v>
      </c>
    </row>
    <row r="14" spans="1:25" ht="12.75" customHeight="1">
      <c r="A14" s="159" t="s">
        <v>34</v>
      </c>
      <c r="B14" s="160"/>
      <c r="C14" s="161"/>
      <c r="D14" s="52">
        <f t="shared" si="5"/>
        <v>4446113</v>
      </c>
      <c r="E14" s="42">
        <f t="shared" si="0"/>
        <v>1159051.97</v>
      </c>
      <c r="F14" s="28">
        <f t="shared" si="1"/>
        <v>26.068882414819416</v>
      </c>
      <c r="G14" s="81">
        <v>903300</v>
      </c>
      <c r="H14" s="42">
        <v>184308.97</v>
      </c>
      <c r="I14" s="28">
        <f t="shared" si="2"/>
        <v>20.403959924720468</v>
      </c>
      <c r="J14" s="81">
        <v>49000</v>
      </c>
      <c r="K14" s="42">
        <v>12850</v>
      </c>
      <c r="L14" s="28">
        <f t="shared" si="6"/>
        <v>26.224489795918366</v>
      </c>
      <c r="M14" s="52">
        <v>3493813</v>
      </c>
      <c r="N14" s="42">
        <v>961893</v>
      </c>
      <c r="O14" s="28">
        <f t="shared" si="3"/>
        <v>27.531324658761076</v>
      </c>
      <c r="P14" s="47">
        <v>2654100</v>
      </c>
      <c r="Q14" s="27">
        <v>788273</v>
      </c>
      <c r="R14" s="28">
        <f t="shared" si="4"/>
        <v>29.700199691044045</v>
      </c>
      <c r="S14" s="50">
        <v>4446113</v>
      </c>
      <c r="T14" s="45">
        <v>1027453.41</v>
      </c>
      <c r="U14" s="31">
        <f t="shared" si="7"/>
        <v>23.109026018906853</v>
      </c>
      <c r="V14" s="83">
        <f t="shared" si="8"/>
        <v>0</v>
      </c>
      <c r="W14" s="43">
        <f t="shared" si="9"/>
        <v>131598.55999999994</v>
      </c>
      <c r="X14" s="43">
        <v>322070.62</v>
      </c>
      <c r="Y14" s="43">
        <v>453669.18</v>
      </c>
    </row>
    <row r="15" spans="1:25" ht="13.5" customHeight="1">
      <c r="A15" s="159" t="s">
        <v>35</v>
      </c>
      <c r="B15" s="160"/>
      <c r="C15" s="161"/>
      <c r="D15" s="52">
        <f t="shared" si="5"/>
        <v>2911821</v>
      </c>
      <c r="E15" s="42">
        <f t="shared" si="0"/>
        <v>966606.53</v>
      </c>
      <c r="F15" s="28">
        <f t="shared" si="1"/>
        <v>33.19594611069843</v>
      </c>
      <c r="G15" s="81">
        <v>355900</v>
      </c>
      <c r="H15" s="42">
        <v>75032.53</v>
      </c>
      <c r="I15" s="28">
        <f t="shared" si="2"/>
        <v>21.082475414442257</v>
      </c>
      <c r="J15" s="81">
        <v>32000</v>
      </c>
      <c r="K15" s="42">
        <v>7600</v>
      </c>
      <c r="L15" s="28">
        <f t="shared" si="6"/>
        <v>23.75</v>
      </c>
      <c r="M15" s="52">
        <v>2523921</v>
      </c>
      <c r="N15" s="42">
        <v>883974</v>
      </c>
      <c r="O15" s="28">
        <f>N15/M15*100</f>
        <v>35.023837909348195</v>
      </c>
      <c r="P15" s="47">
        <v>1769400</v>
      </c>
      <c r="Q15" s="27">
        <v>525515</v>
      </c>
      <c r="R15" s="28">
        <f>Q15/P15*100</f>
        <v>29.700180852266307</v>
      </c>
      <c r="S15" s="50">
        <v>2911821</v>
      </c>
      <c r="T15" s="45">
        <v>737378.79</v>
      </c>
      <c r="U15" s="31">
        <f t="shared" si="7"/>
        <v>25.32363047041697</v>
      </c>
      <c r="V15" s="83">
        <f t="shared" si="8"/>
        <v>0</v>
      </c>
      <c r="W15" s="43">
        <f t="shared" si="9"/>
        <v>229227.74</v>
      </c>
      <c r="X15" s="43">
        <v>217297.95</v>
      </c>
      <c r="Y15" s="43">
        <v>446525.69</v>
      </c>
    </row>
    <row r="16" spans="1:25" ht="12.75" customHeight="1">
      <c r="A16" s="159" t="s">
        <v>36</v>
      </c>
      <c r="B16" s="160"/>
      <c r="C16" s="161"/>
      <c r="D16" s="52">
        <f t="shared" si="5"/>
        <v>3631671</v>
      </c>
      <c r="E16" s="42">
        <f t="shared" si="0"/>
        <v>1113422.4</v>
      </c>
      <c r="F16" s="28">
        <f t="shared" si="1"/>
        <v>30.65868026040905</v>
      </c>
      <c r="G16" s="81">
        <v>926600</v>
      </c>
      <c r="H16" s="42">
        <v>332076.69</v>
      </c>
      <c r="I16" s="28">
        <f t="shared" si="2"/>
        <v>35.83819231599396</v>
      </c>
      <c r="J16" s="81">
        <v>59000</v>
      </c>
      <c r="K16" s="42">
        <v>18380.71</v>
      </c>
      <c r="L16" s="28">
        <f t="shared" si="6"/>
        <v>31.153745762711864</v>
      </c>
      <c r="M16" s="52">
        <v>2646071</v>
      </c>
      <c r="N16" s="42">
        <v>762965</v>
      </c>
      <c r="O16" s="28">
        <f t="shared" si="3"/>
        <v>28.833882386375876</v>
      </c>
      <c r="P16" s="47">
        <v>1976900</v>
      </c>
      <c r="Q16" s="27">
        <v>587143</v>
      </c>
      <c r="R16" s="28">
        <f t="shared" si="4"/>
        <v>29.70018716171784</v>
      </c>
      <c r="S16" s="50">
        <v>3631671</v>
      </c>
      <c r="T16" s="45">
        <v>1111827.45</v>
      </c>
      <c r="U16" s="31">
        <f t="shared" si="7"/>
        <v>30.614762460586327</v>
      </c>
      <c r="V16" s="83">
        <f t="shared" si="8"/>
        <v>0</v>
      </c>
      <c r="W16" s="43">
        <f t="shared" si="9"/>
        <v>1594.9499999999534</v>
      </c>
      <c r="X16" s="43">
        <v>145448.22</v>
      </c>
      <c r="Y16" s="43">
        <v>147043.17</v>
      </c>
    </row>
    <row r="17" spans="1:25" ht="12.75" customHeight="1">
      <c r="A17" s="159" t="s">
        <v>37</v>
      </c>
      <c r="B17" s="160"/>
      <c r="C17" s="161"/>
      <c r="D17" s="52">
        <f t="shared" si="5"/>
        <v>1973577</v>
      </c>
      <c r="E17" s="42">
        <f t="shared" si="0"/>
        <v>675077.15</v>
      </c>
      <c r="F17" s="28">
        <f t="shared" si="1"/>
        <v>34.20576699059627</v>
      </c>
      <c r="G17" s="81">
        <v>577500</v>
      </c>
      <c r="H17" s="42">
        <v>169721.48</v>
      </c>
      <c r="I17" s="28">
        <f t="shared" si="2"/>
        <v>29.389000865800867</v>
      </c>
      <c r="J17" s="81">
        <v>105000</v>
      </c>
      <c r="K17" s="42">
        <v>47922.67</v>
      </c>
      <c r="L17" s="28">
        <f t="shared" si="6"/>
        <v>45.640638095238096</v>
      </c>
      <c r="M17" s="52">
        <v>1291077</v>
      </c>
      <c r="N17" s="42">
        <v>457433</v>
      </c>
      <c r="O17" s="28">
        <f t="shared" si="3"/>
        <v>35.43034226463642</v>
      </c>
      <c r="P17" s="47">
        <v>1126800</v>
      </c>
      <c r="Q17" s="27">
        <v>334662</v>
      </c>
      <c r="R17" s="28">
        <f t="shared" si="4"/>
        <v>29.70021299254526</v>
      </c>
      <c r="S17" s="50">
        <v>2205777</v>
      </c>
      <c r="T17" s="45">
        <v>732413.06</v>
      </c>
      <c r="U17" s="31">
        <f t="shared" si="7"/>
        <v>33.20431122457075</v>
      </c>
      <c r="V17" s="83">
        <f t="shared" si="8"/>
        <v>-232200</v>
      </c>
      <c r="W17" s="43">
        <f t="shared" si="9"/>
        <v>-57335.91000000003</v>
      </c>
      <c r="X17" s="43">
        <v>353751.94</v>
      </c>
      <c r="Y17" s="43">
        <v>296416.03</v>
      </c>
    </row>
    <row r="18" spans="1:25" ht="12.75" customHeight="1">
      <c r="A18" s="159" t="s">
        <v>38</v>
      </c>
      <c r="B18" s="160"/>
      <c r="C18" s="161"/>
      <c r="D18" s="52">
        <f t="shared" si="5"/>
        <v>14398424</v>
      </c>
      <c r="E18" s="42">
        <f t="shared" si="0"/>
        <v>2181395.01</v>
      </c>
      <c r="F18" s="28">
        <f t="shared" si="1"/>
        <v>15.150234567338758</v>
      </c>
      <c r="G18" s="81">
        <v>4180900</v>
      </c>
      <c r="H18" s="42">
        <v>1366080.01</v>
      </c>
      <c r="I18" s="28">
        <f>H18/G18*100</f>
        <v>32.6743048147528</v>
      </c>
      <c r="J18" s="81">
        <v>50000</v>
      </c>
      <c r="K18" s="42">
        <v>12800</v>
      </c>
      <c r="L18" s="28">
        <f t="shared" si="6"/>
        <v>25.6</v>
      </c>
      <c r="M18" s="52">
        <v>10167524</v>
      </c>
      <c r="N18" s="42">
        <v>802515</v>
      </c>
      <c r="O18" s="28">
        <f t="shared" si="3"/>
        <v>7.8929245704263895</v>
      </c>
      <c r="P18" s="47">
        <v>2098500</v>
      </c>
      <c r="Q18" s="27">
        <v>623543</v>
      </c>
      <c r="R18" s="28">
        <f t="shared" si="4"/>
        <v>29.713747915177507</v>
      </c>
      <c r="S18" s="50">
        <v>14398424</v>
      </c>
      <c r="T18" s="45">
        <v>1561948.13</v>
      </c>
      <c r="U18" s="31">
        <f t="shared" si="7"/>
        <v>10.848049272614835</v>
      </c>
      <c r="V18" s="83">
        <f t="shared" si="8"/>
        <v>0</v>
      </c>
      <c r="W18" s="43">
        <f t="shared" si="9"/>
        <v>619446.8799999999</v>
      </c>
      <c r="X18" s="43">
        <v>413376.67</v>
      </c>
      <c r="Y18" s="43">
        <v>1032823.55</v>
      </c>
    </row>
    <row r="19" spans="1:25" ht="12.75" customHeight="1">
      <c r="A19" s="159" t="s">
        <v>39</v>
      </c>
      <c r="B19" s="160"/>
      <c r="C19" s="161"/>
      <c r="D19" s="52">
        <f>G19+J19+M19</f>
        <v>6039153</v>
      </c>
      <c r="E19" s="42">
        <f>H19+K19+N19</f>
        <v>2342873.48</v>
      </c>
      <c r="F19" s="28">
        <f t="shared" si="1"/>
        <v>38.79473628172692</v>
      </c>
      <c r="G19" s="81">
        <v>1300300</v>
      </c>
      <c r="H19" s="42">
        <v>706352.48</v>
      </c>
      <c r="I19" s="28">
        <f t="shared" si="2"/>
        <v>54.322270245328</v>
      </c>
      <c r="J19" s="81">
        <v>37000</v>
      </c>
      <c r="K19" s="42">
        <v>23950</v>
      </c>
      <c r="L19" s="28">
        <f t="shared" si="6"/>
        <v>64.72972972972974</v>
      </c>
      <c r="M19" s="52">
        <v>4701853</v>
      </c>
      <c r="N19" s="42">
        <v>1612571</v>
      </c>
      <c r="O19" s="28">
        <f t="shared" si="3"/>
        <v>34.29649969916116</v>
      </c>
      <c r="P19" s="47">
        <v>3338100</v>
      </c>
      <c r="Q19" s="27">
        <v>991420</v>
      </c>
      <c r="R19" s="28">
        <f t="shared" si="4"/>
        <v>29.700128815793413</v>
      </c>
      <c r="S19" s="50">
        <v>6039153</v>
      </c>
      <c r="T19" s="45">
        <v>1336869.88</v>
      </c>
      <c r="U19" s="31">
        <f t="shared" si="7"/>
        <v>22.136711555411825</v>
      </c>
      <c r="V19" s="83">
        <f t="shared" si="8"/>
        <v>0</v>
      </c>
      <c r="W19" s="43">
        <f t="shared" si="9"/>
        <v>1006003.6000000001</v>
      </c>
      <c r="X19" s="43">
        <v>318173.06</v>
      </c>
      <c r="Y19" s="43">
        <v>1324176.66</v>
      </c>
    </row>
    <row r="20" spans="1:25" ht="12.75" customHeight="1">
      <c r="A20" s="159" t="s">
        <v>58</v>
      </c>
      <c r="B20" s="160"/>
      <c r="C20" s="161"/>
      <c r="D20" s="53">
        <f>D11+D12+D13+D14+D15+D16+D17+D18+D19</f>
        <v>42239000</v>
      </c>
      <c r="E20" s="42">
        <f>H20+K20+N20</f>
        <v>11130260.33</v>
      </c>
      <c r="F20" s="28">
        <f>E20/D20*100</f>
        <v>26.350671961930917</v>
      </c>
      <c r="G20" s="82">
        <f>SUM(G11:G19)</f>
        <v>10170600</v>
      </c>
      <c r="H20" s="42">
        <f>SUM(H11:H19)</f>
        <v>3419555.94</v>
      </c>
      <c r="I20" s="28">
        <f>H20/G20*100</f>
        <v>33.62196861542092</v>
      </c>
      <c r="J20" s="82">
        <f>SUM(J11:J19)</f>
        <v>524000</v>
      </c>
      <c r="K20" s="42">
        <f>K11+K12+K13+K14+K15+K16+K17+K18+K19</f>
        <v>185188.39</v>
      </c>
      <c r="L20" s="28">
        <f>K20/J20*100</f>
        <v>35.34129580152672</v>
      </c>
      <c r="M20" s="53">
        <f>SUM(M11:M19)</f>
        <v>31544400</v>
      </c>
      <c r="N20" s="42">
        <f>SUM(N11:N19)</f>
        <v>7525516</v>
      </c>
      <c r="O20" s="28">
        <f>N20/M20*100</f>
        <v>23.856900115392907</v>
      </c>
      <c r="P20" s="48">
        <f>SUM(P11:P19)</f>
        <v>18363500</v>
      </c>
      <c r="Q20" s="32">
        <f>SUM(Q11:Q19)</f>
        <v>5454277</v>
      </c>
      <c r="R20" s="28">
        <f>Q20/P20*100</f>
        <v>29.701728973234946</v>
      </c>
      <c r="S20" s="51">
        <f>S11+S12+S13+S14+S15+S16+S17+S18+S19</f>
        <v>42554200</v>
      </c>
      <c r="T20" s="45">
        <f>SUM(T11:T19)</f>
        <v>9377509.14</v>
      </c>
      <c r="U20" s="31">
        <f t="shared" si="7"/>
        <v>22.0366242110062</v>
      </c>
      <c r="V20" s="85">
        <f t="shared" si="8"/>
        <v>-315200</v>
      </c>
      <c r="W20" s="44">
        <f t="shared" si="9"/>
        <v>1752751.1899999995</v>
      </c>
      <c r="X20" s="44">
        <f>SUM(X11:X19)</f>
        <v>2376053.5</v>
      </c>
      <c r="Y20" s="44">
        <f>SUM(Y11:Y19)</f>
        <v>4128804.6900000004</v>
      </c>
    </row>
    <row r="21" spans="1:25" ht="12.75" customHeight="1">
      <c r="A21" s="159" t="s">
        <v>40</v>
      </c>
      <c r="B21" s="160"/>
      <c r="C21" s="161"/>
      <c r="D21" s="52">
        <f t="shared" si="5"/>
        <v>229800819.35</v>
      </c>
      <c r="E21" s="49">
        <f>H21+K21+N21</f>
        <v>73494415.07</v>
      </c>
      <c r="F21" s="28">
        <f>E21/D21*100</f>
        <v>31.981789829070944</v>
      </c>
      <c r="G21" s="81">
        <v>38210500</v>
      </c>
      <c r="H21" s="42">
        <v>12828469.45</v>
      </c>
      <c r="I21" s="28">
        <f>H21/G21*100</f>
        <v>33.57315253660643</v>
      </c>
      <c r="J21" s="52">
        <v>8500619.35</v>
      </c>
      <c r="K21" s="42">
        <v>3188664.62</v>
      </c>
      <c r="L21" s="28">
        <f>K21/J21*100</f>
        <v>37.51096818610047</v>
      </c>
      <c r="M21" s="52">
        <v>183089700</v>
      </c>
      <c r="N21" s="42">
        <v>57477281</v>
      </c>
      <c r="O21" s="28">
        <f>N21/M21*100</f>
        <v>31.3929625751749</v>
      </c>
      <c r="P21" s="47">
        <v>53225200</v>
      </c>
      <c r="Q21" s="27">
        <v>17120700</v>
      </c>
      <c r="R21" s="28">
        <f>Q21/P21*100</f>
        <v>32.166530139858565</v>
      </c>
      <c r="S21" s="50">
        <v>236625752.9</v>
      </c>
      <c r="T21" s="45">
        <v>67282273.65</v>
      </c>
      <c r="U21" s="31">
        <f t="shared" si="7"/>
        <v>28.4340452488424</v>
      </c>
      <c r="V21" s="83">
        <f t="shared" si="8"/>
        <v>-6824933.550000012</v>
      </c>
      <c r="W21" s="43">
        <f t="shared" si="9"/>
        <v>6212141.419999987</v>
      </c>
      <c r="X21" s="43">
        <v>7341056.27</v>
      </c>
      <c r="Y21" s="43">
        <v>13553197.69</v>
      </c>
    </row>
    <row r="22" spans="1:25" ht="28.5" customHeight="1">
      <c r="A22" s="173" t="s">
        <v>41</v>
      </c>
      <c r="B22" s="174"/>
      <c r="C22" s="175"/>
      <c r="D22" s="53">
        <f>D20+D21-M20</f>
        <v>240495419.35000002</v>
      </c>
      <c r="E22" s="42">
        <f>E20+E21-N20</f>
        <v>77099159.39999999</v>
      </c>
      <c r="F22" s="28">
        <f>E22/D22*100</f>
        <v>32.05847313365887</v>
      </c>
      <c r="G22" s="82">
        <f>G20+G21</f>
        <v>48381100</v>
      </c>
      <c r="H22" s="42">
        <f>H20+H21</f>
        <v>16248025.389999999</v>
      </c>
      <c r="I22" s="28">
        <f>H22/G22*100</f>
        <v>33.58341457717993</v>
      </c>
      <c r="J22" s="53">
        <f>J20+J21</f>
        <v>9024619.35</v>
      </c>
      <c r="K22" s="42">
        <f>K20+K21</f>
        <v>3373853.0100000002</v>
      </c>
      <c r="L22" s="28">
        <f>K22/J22*100</f>
        <v>37.384989650560726</v>
      </c>
      <c r="M22" s="53">
        <f>M21</f>
        <v>183089700</v>
      </c>
      <c r="N22" s="54">
        <f>N21</f>
        <v>57477281</v>
      </c>
      <c r="O22" s="28">
        <f>N22/M22*100</f>
        <v>31.3929625751749</v>
      </c>
      <c r="P22" s="48">
        <f>P21</f>
        <v>53225200</v>
      </c>
      <c r="Q22" s="30">
        <f>Q21</f>
        <v>17120700</v>
      </c>
      <c r="R22" s="28">
        <f>Q22/P22*100</f>
        <v>32.166530139858565</v>
      </c>
      <c r="S22" s="50">
        <f>S20+S21-M20</f>
        <v>247635552.89999998</v>
      </c>
      <c r="T22" s="45">
        <f>T20+T21-N20</f>
        <v>69134266.79</v>
      </c>
      <c r="U22" s="31">
        <f t="shared" si="7"/>
        <v>27.917746858391435</v>
      </c>
      <c r="V22" s="83">
        <f t="shared" si="8"/>
        <v>-7140133.549999952</v>
      </c>
      <c r="W22" s="43">
        <f t="shared" si="9"/>
        <v>7964892.6099999845</v>
      </c>
      <c r="X22" s="43">
        <f>SUM(X20:X21)</f>
        <v>9717109.77</v>
      </c>
      <c r="Y22" s="43">
        <f>SUM(Y20:Y21)</f>
        <v>17682002.38</v>
      </c>
    </row>
    <row r="23" spans="1:21" ht="12.75">
      <c r="A23" s="2"/>
      <c r="B23" s="2"/>
      <c r="C23" s="2"/>
      <c r="D23" s="20"/>
      <c r="E23" s="21"/>
      <c r="F23" s="20"/>
      <c r="G23" s="22"/>
      <c r="H23" s="11"/>
      <c r="I23" s="37"/>
      <c r="J23" s="9"/>
      <c r="K23" s="10"/>
      <c r="L23" s="9"/>
      <c r="M23" s="9"/>
      <c r="N23" s="10"/>
      <c r="O23" s="9"/>
      <c r="P23" s="9"/>
      <c r="Q23" s="9"/>
      <c r="R23" s="9"/>
      <c r="S23" s="2"/>
      <c r="T23" s="2"/>
      <c r="U23" s="2"/>
    </row>
    <row r="24" spans="1:21" ht="0.75" customHeight="1">
      <c r="A24" s="23"/>
      <c r="B24" s="23"/>
      <c r="C24" s="23"/>
      <c r="D24" s="24"/>
      <c r="E24" s="24"/>
      <c r="F24" s="25"/>
      <c r="G24" s="25"/>
      <c r="H24" s="26"/>
      <c r="I24" s="37"/>
      <c r="J24" s="25"/>
      <c r="K24" s="24"/>
      <c r="L24" s="25"/>
      <c r="M24" s="25"/>
      <c r="N24" s="24"/>
      <c r="O24" s="25"/>
      <c r="P24" s="25"/>
      <c r="Q24" s="25"/>
      <c r="R24" s="25"/>
      <c r="S24" s="2"/>
      <c r="T24" s="2"/>
      <c r="U24" s="2"/>
    </row>
    <row r="25" spans="1:21" ht="12.75" customHeight="1">
      <c r="A25" s="23"/>
      <c r="B25" s="23"/>
      <c r="C25" s="23"/>
      <c r="D25" s="24"/>
      <c r="E25" s="24"/>
      <c r="F25" s="25"/>
      <c r="G25" s="25"/>
      <c r="H25" s="26"/>
      <c r="I25" s="37"/>
      <c r="J25" s="25"/>
      <c r="K25" s="24"/>
      <c r="L25" s="25"/>
      <c r="M25" s="25"/>
      <c r="N25" s="24"/>
      <c r="O25" s="25"/>
      <c r="P25" s="25"/>
      <c r="Q25" s="25"/>
      <c r="R25" s="25"/>
      <c r="S25" s="2"/>
      <c r="T25" s="2"/>
      <c r="U25" s="2"/>
    </row>
    <row r="26" spans="1:9" ht="12.75">
      <c r="A26" s="33" t="s">
        <v>47</v>
      </c>
      <c r="B26" s="34"/>
      <c r="C26" s="34"/>
      <c r="D26" s="34"/>
      <c r="E26" s="34"/>
      <c r="F26" s="35"/>
      <c r="G26" s="36">
        <v>24461500</v>
      </c>
      <c r="H26" s="43">
        <v>7640825.12</v>
      </c>
      <c r="I26" s="86">
        <f aca="true" t="shared" si="10" ref="I26:I40">H26/G26*100</f>
        <v>31.236126647997875</v>
      </c>
    </row>
    <row r="27" spans="1:9" ht="12.75">
      <c r="A27" s="33" t="s">
        <v>48</v>
      </c>
      <c r="B27" s="34"/>
      <c r="C27" s="34"/>
      <c r="D27" s="34"/>
      <c r="E27" s="34"/>
      <c r="F27" s="35"/>
      <c r="G27" s="36">
        <v>6312500</v>
      </c>
      <c r="H27" s="43">
        <v>2778651.04</v>
      </c>
      <c r="I27" s="86">
        <f t="shared" si="10"/>
        <v>44.0182342970297</v>
      </c>
    </row>
    <row r="28" spans="1:9" ht="12.75">
      <c r="A28" s="36" t="s">
        <v>14</v>
      </c>
      <c r="B28" s="33"/>
      <c r="C28" s="34"/>
      <c r="D28" s="34"/>
      <c r="E28" s="34"/>
      <c r="F28" s="35"/>
      <c r="G28" s="36">
        <v>557800</v>
      </c>
      <c r="H28" s="43">
        <v>331988.59</v>
      </c>
      <c r="I28" s="86">
        <f t="shared" si="10"/>
        <v>59.517495518106855</v>
      </c>
    </row>
    <row r="29" spans="1:9" ht="12.75">
      <c r="A29" s="147" t="s">
        <v>49</v>
      </c>
      <c r="B29" s="148"/>
      <c r="C29" s="148"/>
      <c r="D29" s="148"/>
      <c r="E29" s="148"/>
      <c r="F29" s="149"/>
      <c r="G29" s="36">
        <v>266700</v>
      </c>
      <c r="H29" s="43">
        <v>28287</v>
      </c>
      <c r="I29" s="86">
        <f t="shared" si="10"/>
        <v>10.606299212598424</v>
      </c>
    </row>
    <row r="30" spans="1:9" ht="12.75">
      <c r="A30" s="147" t="s">
        <v>50</v>
      </c>
      <c r="B30" s="148"/>
      <c r="C30" s="148"/>
      <c r="D30" s="148"/>
      <c r="E30" s="148"/>
      <c r="F30" s="149"/>
      <c r="G30" s="36">
        <v>1358000</v>
      </c>
      <c r="H30" s="43">
        <v>723677.02</v>
      </c>
      <c r="I30" s="86">
        <f t="shared" si="10"/>
        <v>53.28991310751105</v>
      </c>
    </row>
    <row r="31" spans="1:9" ht="12.75">
      <c r="A31" s="147" t="s">
        <v>55</v>
      </c>
      <c r="B31" s="150"/>
      <c r="C31" s="150"/>
      <c r="D31" s="150"/>
      <c r="E31" s="150"/>
      <c r="F31" s="151"/>
      <c r="G31" s="36">
        <v>0</v>
      </c>
      <c r="H31" s="43">
        <v>0</v>
      </c>
      <c r="I31" s="86">
        <v>0</v>
      </c>
    </row>
    <row r="32" spans="1:9" ht="12.75">
      <c r="A32" s="147" t="s">
        <v>64</v>
      </c>
      <c r="B32" s="148"/>
      <c r="C32" s="148"/>
      <c r="D32" s="148"/>
      <c r="E32" s="148"/>
      <c r="F32" s="149"/>
      <c r="G32" s="36">
        <v>765600</v>
      </c>
      <c r="H32" s="43">
        <v>213839.47</v>
      </c>
      <c r="I32" s="86">
        <f t="shared" si="10"/>
        <v>27.93096525600836</v>
      </c>
    </row>
    <row r="33" spans="1:9" ht="12.75">
      <c r="A33" s="147" t="s">
        <v>63</v>
      </c>
      <c r="B33" s="148"/>
      <c r="C33" s="148"/>
      <c r="D33" s="148"/>
      <c r="E33" s="148"/>
      <c r="F33" s="149"/>
      <c r="G33" s="36">
        <v>91700</v>
      </c>
      <c r="H33" s="36">
        <v>53015.94</v>
      </c>
      <c r="I33" s="86">
        <f t="shared" si="10"/>
        <v>57.81454743729553</v>
      </c>
    </row>
    <row r="34" spans="1:9" ht="12.75">
      <c r="A34" s="147" t="s">
        <v>51</v>
      </c>
      <c r="B34" s="148"/>
      <c r="C34" s="148"/>
      <c r="D34" s="148"/>
      <c r="E34" s="148"/>
      <c r="F34" s="149"/>
      <c r="G34" s="36">
        <v>125600</v>
      </c>
      <c r="H34" s="43">
        <v>287440.42</v>
      </c>
      <c r="I34" s="86">
        <f t="shared" si="10"/>
        <v>228.85383757961782</v>
      </c>
    </row>
    <row r="35" spans="1:9" ht="12.75">
      <c r="A35" s="147" t="s">
        <v>75</v>
      </c>
      <c r="B35" s="150"/>
      <c r="C35" s="150"/>
      <c r="D35" s="150"/>
      <c r="E35" s="150"/>
      <c r="F35" s="151"/>
      <c r="G35" s="36">
        <v>100000</v>
      </c>
      <c r="H35" s="43">
        <v>77609.04</v>
      </c>
      <c r="I35" s="86">
        <f t="shared" si="10"/>
        <v>77.60904</v>
      </c>
    </row>
    <row r="36" spans="1:9" ht="12.75">
      <c r="A36" s="147" t="s">
        <v>68</v>
      </c>
      <c r="B36" s="148"/>
      <c r="C36" s="148"/>
      <c r="D36" s="148"/>
      <c r="E36" s="148"/>
      <c r="F36" s="149"/>
      <c r="G36" s="36">
        <v>0</v>
      </c>
      <c r="H36" s="36">
        <v>11220</v>
      </c>
      <c r="I36" s="86">
        <v>0</v>
      </c>
    </row>
    <row r="37" spans="1:9" ht="12.75">
      <c r="A37" s="147" t="s">
        <v>52</v>
      </c>
      <c r="B37" s="148"/>
      <c r="C37" s="148"/>
      <c r="D37" s="148"/>
      <c r="E37" s="148"/>
      <c r="F37" s="149"/>
      <c r="G37" s="36">
        <v>2561000</v>
      </c>
      <c r="H37" s="43">
        <v>76639.77</v>
      </c>
      <c r="I37" s="86">
        <f t="shared" si="10"/>
        <v>2.992572042171027</v>
      </c>
    </row>
    <row r="38" spans="1:9" ht="12.75">
      <c r="A38" s="147" t="s">
        <v>53</v>
      </c>
      <c r="B38" s="148"/>
      <c r="C38" s="148"/>
      <c r="D38" s="148"/>
      <c r="E38" s="148"/>
      <c r="F38" s="149"/>
      <c r="G38" s="36">
        <v>1610100</v>
      </c>
      <c r="H38" s="43">
        <v>605276.04</v>
      </c>
      <c r="I38" s="86">
        <f t="shared" si="10"/>
        <v>37.59245015837526</v>
      </c>
    </row>
    <row r="39" spans="1:9" ht="12.75">
      <c r="A39" s="147" t="s">
        <v>76</v>
      </c>
      <c r="B39" s="148"/>
      <c r="C39" s="148"/>
      <c r="D39" s="148"/>
      <c r="E39" s="148"/>
      <c r="F39" s="149"/>
      <c r="G39" s="36">
        <v>0</v>
      </c>
      <c r="H39" s="43">
        <v>0</v>
      </c>
      <c r="I39" s="86">
        <v>0</v>
      </c>
    </row>
    <row r="40" spans="1:9" ht="17.25" customHeight="1">
      <c r="A40" s="152" t="s">
        <v>54</v>
      </c>
      <c r="B40" s="153"/>
      <c r="C40" s="153"/>
      <c r="D40" s="153"/>
      <c r="E40" s="153"/>
      <c r="F40" s="154"/>
      <c r="G40" s="116">
        <f>SUM(G26:G39)</f>
        <v>38210500</v>
      </c>
      <c r="H40" s="44">
        <f>SUM(H26:H39)</f>
        <v>12828469.45</v>
      </c>
      <c r="I40" s="29">
        <f t="shared" si="10"/>
        <v>33.57315253660643</v>
      </c>
    </row>
  </sheetData>
  <mergeCells count="38"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P7:R8"/>
    <mergeCell ref="G6:O6"/>
    <mergeCell ref="A16:C16"/>
    <mergeCell ref="P6:R6"/>
    <mergeCell ref="A10:C10"/>
    <mergeCell ref="A11:C11"/>
    <mergeCell ref="A12:C12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33"/>
  <sheetViews>
    <sheetView workbookViewId="0" topLeftCell="A3">
      <selection activeCell="AM7" sqref="AM7:AP7"/>
    </sheetView>
  </sheetViews>
  <sheetFormatPr defaultColWidth="9.00390625" defaultRowHeight="12.75"/>
  <cols>
    <col min="2" max="2" width="5.75390625" style="0" customWidth="1"/>
    <col min="3" max="3" width="2.875" style="0" customWidth="1"/>
    <col min="4" max="4" width="11.25390625" style="0" customWidth="1"/>
    <col min="5" max="5" width="12.625" style="0" customWidth="1"/>
    <col min="6" max="6" width="6.125" style="0" customWidth="1"/>
    <col min="7" max="7" width="8.625" style="0" customWidth="1"/>
    <col min="8" max="8" width="8.25390625" style="0" customWidth="1"/>
    <col min="9" max="9" width="10.25390625" style="0" customWidth="1"/>
    <col min="10" max="10" width="5.875" style="0" customWidth="1"/>
    <col min="11" max="11" width="6.75390625" style="0" customWidth="1"/>
    <col min="12" max="12" width="9.00390625" style="0" customWidth="1"/>
    <col min="13" max="13" width="10.25390625" style="0" customWidth="1"/>
    <col min="14" max="14" width="5.625" style="0" customWidth="1"/>
    <col min="15" max="15" width="8.875" style="0" customWidth="1"/>
    <col min="16" max="16" width="8.375" style="0" customWidth="1"/>
    <col min="17" max="17" width="9.25390625" style="0" customWidth="1"/>
    <col min="18" max="18" width="6.125" style="0" customWidth="1"/>
    <col min="19" max="19" width="8.25390625" style="0" customWidth="1"/>
    <col min="20" max="20" width="11.375" style="0" customWidth="1"/>
    <col min="21" max="21" width="10.375" style="0" customWidth="1"/>
    <col min="22" max="22" width="5.75390625" style="0" customWidth="1"/>
    <col min="23" max="23" width="7.25390625" style="0" customWidth="1"/>
    <col min="24" max="24" width="7.625" style="0" customWidth="1"/>
    <col min="25" max="25" width="5.625" style="0" customWidth="1"/>
    <col min="26" max="26" width="7.75390625" style="0" customWidth="1"/>
    <col min="29" max="29" width="9.625" style="0" bestFit="1" customWidth="1"/>
    <col min="30" max="30" width="7.875" style="0" customWidth="1"/>
    <col min="31" max="31" width="10.625" style="0" customWidth="1"/>
    <col min="32" max="32" width="5.875" style="0" customWidth="1"/>
    <col min="33" max="33" width="9.375" style="0" customWidth="1"/>
    <col min="34" max="34" width="8.625" style="0" customWidth="1"/>
    <col min="35" max="35" width="5.25390625" style="0" customWidth="1"/>
    <col min="36" max="37" width="9.00390625" style="0" customWidth="1"/>
    <col min="38" max="38" width="6.00390625" style="0" customWidth="1"/>
    <col min="39" max="39" width="8.25390625" style="0" customWidth="1"/>
    <col min="40" max="40" width="8.00390625" style="0" customWidth="1"/>
    <col min="41" max="41" width="9.625" style="0" bestFit="1" customWidth="1"/>
    <col min="42" max="42" width="5.625" style="0" customWidth="1"/>
    <col min="43" max="43" width="8.00390625" style="0" customWidth="1"/>
    <col min="44" max="44" width="7.75390625" style="0" customWidth="1"/>
    <col min="45" max="45" width="5.625" style="0" customWidth="1"/>
  </cols>
  <sheetData>
    <row r="1" ht="3" customHeight="1"/>
    <row r="2" ht="12.75" customHeight="1" hidden="1"/>
    <row r="3" spans="4:35" ht="56.25" customHeight="1">
      <c r="D3" s="136" t="s">
        <v>66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4"/>
      <c r="AH3" s="4"/>
      <c r="AI3" s="4"/>
    </row>
    <row r="6" spans="1:45" ht="12.75">
      <c r="A6" s="129" t="s">
        <v>3</v>
      </c>
      <c r="B6" s="129"/>
      <c r="C6" s="129"/>
      <c r="D6" s="129" t="s">
        <v>1</v>
      </c>
      <c r="E6" s="129"/>
      <c r="F6" s="180"/>
      <c r="G6" s="180" t="s">
        <v>22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86"/>
    </row>
    <row r="7" spans="1:45" ht="75.75" customHeight="1">
      <c r="A7" s="129"/>
      <c r="B7" s="129"/>
      <c r="C7" s="129"/>
      <c r="D7" s="129"/>
      <c r="E7" s="129"/>
      <c r="F7" s="129"/>
      <c r="G7" s="180" t="s">
        <v>2</v>
      </c>
      <c r="H7" s="181"/>
      <c r="I7" s="181"/>
      <c r="J7" s="182"/>
      <c r="K7" s="180" t="s">
        <v>14</v>
      </c>
      <c r="L7" s="181"/>
      <c r="M7" s="181"/>
      <c r="N7" s="182"/>
      <c r="O7" s="124" t="s">
        <v>15</v>
      </c>
      <c r="P7" s="181"/>
      <c r="Q7" s="181"/>
      <c r="R7" s="182"/>
      <c r="S7" s="180" t="s">
        <v>16</v>
      </c>
      <c r="T7" s="181"/>
      <c r="U7" s="181"/>
      <c r="V7" s="182"/>
      <c r="W7" s="124" t="s">
        <v>46</v>
      </c>
      <c r="X7" s="125"/>
      <c r="Y7" s="126"/>
      <c r="Z7" s="124" t="s">
        <v>59</v>
      </c>
      <c r="AA7" s="125"/>
      <c r="AB7" s="126"/>
      <c r="AC7" s="180" t="s">
        <v>56</v>
      </c>
      <c r="AD7" s="181"/>
      <c r="AE7" s="181"/>
      <c r="AF7" s="182"/>
      <c r="AG7" s="124" t="s">
        <v>57</v>
      </c>
      <c r="AH7" s="125"/>
      <c r="AI7" s="126"/>
      <c r="AJ7" s="183" t="s">
        <v>45</v>
      </c>
      <c r="AK7" s="184"/>
      <c r="AL7" s="185"/>
      <c r="AM7" s="124" t="s">
        <v>44</v>
      </c>
      <c r="AN7" s="125"/>
      <c r="AO7" s="125"/>
      <c r="AP7" s="126"/>
      <c r="AQ7" s="120" t="s">
        <v>67</v>
      </c>
      <c r="AR7" s="120"/>
      <c r="AS7" s="120"/>
    </row>
    <row r="8" spans="1:45" ht="51">
      <c r="A8" s="129"/>
      <c r="B8" s="129"/>
      <c r="C8" s="129"/>
      <c r="D8" s="55" t="s">
        <v>21</v>
      </c>
      <c r="E8" s="56" t="s">
        <v>0</v>
      </c>
      <c r="F8" s="57" t="s">
        <v>23</v>
      </c>
      <c r="G8" s="57" t="s">
        <v>71</v>
      </c>
      <c r="H8" s="55" t="s">
        <v>72</v>
      </c>
      <c r="I8" s="56" t="s">
        <v>0</v>
      </c>
      <c r="J8" s="57" t="s">
        <v>23</v>
      </c>
      <c r="K8" s="57" t="s">
        <v>71</v>
      </c>
      <c r="L8" s="55" t="s">
        <v>72</v>
      </c>
      <c r="M8" s="56" t="s">
        <v>0</v>
      </c>
      <c r="N8" s="57" t="s">
        <v>23</v>
      </c>
      <c r="O8" s="57" t="s">
        <v>71</v>
      </c>
      <c r="P8" s="55" t="s">
        <v>72</v>
      </c>
      <c r="Q8" s="56" t="s">
        <v>0</v>
      </c>
      <c r="R8" s="57" t="s">
        <v>23</v>
      </c>
      <c r="S8" s="57" t="s">
        <v>71</v>
      </c>
      <c r="T8" s="55" t="s">
        <v>72</v>
      </c>
      <c r="U8" s="56" t="s">
        <v>0</v>
      </c>
      <c r="V8" s="57" t="s">
        <v>23</v>
      </c>
      <c r="W8" s="55" t="s">
        <v>19</v>
      </c>
      <c r="X8" s="56" t="s">
        <v>0</v>
      </c>
      <c r="Y8" s="57" t="s">
        <v>23</v>
      </c>
      <c r="Z8" s="55" t="s">
        <v>19</v>
      </c>
      <c r="AA8" s="56" t="s">
        <v>0</v>
      </c>
      <c r="AB8" s="57" t="s">
        <v>23</v>
      </c>
      <c r="AC8" s="57" t="s">
        <v>71</v>
      </c>
      <c r="AD8" s="55" t="s">
        <v>72</v>
      </c>
      <c r="AE8" s="56" t="s">
        <v>0</v>
      </c>
      <c r="AF8" s="57" t="s">
        <v>23</v>
      </c>
      <c r="AG8" s="55" t="s">
        <v>20</v>
      </c>
      <c r="AH8" s="56" t="s">
        <v>0</v>
      </c>
      <c r="AI8" s="57" t="s">
        <v>23</v>
      </c>
      <c r="AJ8" s="55" t="s">
        <v>19</v>
      </c>
      <c r="AK8" s="56" t="s">
        <v>0</v>
      </c>
      <c r="AL8" s="57" t="s">
        <v>23</v>
      </c>
      <c r="AM8" s="57" t="s">
        <v>71</v>
      </c>
      <c r="AN8" s="55" t="s">
        <v>72</v>
      </c>
      <c r="AO8" s="56" t="s">
        <v>0</v>
      </c>
      <c r="AP8" s="57" t="s">
        <v>23</v>
      </c>
      <c r="AQ8" s="55" t="s">
        <v>19</v>
      </c>
      <c r="AR8" s="56" t="s">
        <v>0</v>
      </c>
      <c r="AS8" s="57" t="s">
        <v>23</v>
      </c>
    </row>
    <row r="9" spans="1:45" s="38" customFormat="1" ht="27.75" customHeight="1">
      <c r="A9" s="134" t="s">
        <v>5</v>
      </c>
      <c r="B9" s="134"/>
      <c r="C9" s="135"/>
      <c r="D9" s="58">
        <f>H9+L9+P9+T9+W9+Z9+AD9+AG9+AN9</f>
        <v>485000</v>
      </c>
      <c r="E9" s="59">
        <f>I9+M9+Q9+U9+X9+AE9+AH9+AK9+AO9</f>
        <v>551091.1</v>
      </c>
      <c r="F9" s="60">
        <f>E9/D9*100</f>
        <v>113.62703092783504</v>
      </c>
      <c r="G9" s="108">
        <v>160500</v>
      </c>
      <c r="H9" s="61">
        <v>90000</v>
      </c>
      <c r="I9" s="62">
        <v>106525.47</v>
      </c>
      <c r="J9" s="63">
        <f aca="true" t="shared" si="0" ref="J9:J18">I9/H9*100</f>
        <v>118.36163333333334</v>
      </c>
      <c r="K9" s="110">
        <v>20000</v>
      </c>
      <c r="L9" s="64">
        <v>43400</v>
      </c>
      <c r="M9" s="65">
        <v>47968.9</v>
      </c>
      <c r="N9" s="63">
        <f>M9/L9*100</f>
        <v>110.52741935483871</v>
      </c>
      <c r="O9" s="110">
        <v>55200</v>
      </c>
      <c r="P9" s="64">
        <v>58000</v>
      </c>
      <c r="Q9" s="62">
        <v>58474.07</v>
      </c>
      <c r="R9" s="63">
        <f>Q9/P9*100</f>
        <v>100.81736206896552</v>
      </c>
      <c r="S9" s="110">
        <v>319600</v>
      </c>
      <c r="T9" s="64">
        <v>170000</v>
      </c>
      <c r="U9" s="62">
        <v>213068.34</v>
      </c>
      <c r="V9" s="63">
        <f aca="true" t="shared" si="1" ref="V9:V18">U9/T9*100</f>
        <v>125.33431764705882</v>
      </c>
      <c r="W9" s="64">
        <v>8200</v>
      </c>
      <c r="X9" s="66">
        <v>8600</v>
      </c>
      <c r="Y9" s="63">
        <f>X9/W9*100</f>
        <v>104.8780487804878</v>
      </c>
      <c r="Z9" s="63"/>
      <c r="AA9" s="63"/>
      <c r="AB9" s="63"/>
      <c r="AC9" s="64">
        <v>133900</v>
      </c>
      <c r="AD9" s="64">
        <v>97000</v>
      </c>
      <c r="AE9" s="62">
        <v>97867.95</v>
      </c>
      <c r="AF9" s="63">
        <f>AE9/AD9*100</f>
        <v>100.89479381443299</v>
      </c>
      <c r="AG9" s="64">
        <v>12600</v>
      </c>
      <c r="AH9" s="62">
        <v>12706.79</v>
      </c>
      <c r="AI9" s="63">
        <f>SUM(AH9/AG9*100)</f>
        <v>100.8475396825397</v>
      </c>
      <c r="AJ9" s="64"/>
      <c r="AK9" s="67">
        <v>0</v>
      </c>
      <c r="AL9" s="63">
        <v>0</v>
      </c>
      <c r="AM9" s="63">
        <v>0</v>
      </c>
      <c r="AN9" s="63">
        <v>5800</v>
      </c>
      <c r="AO9" s="62">
        <v>5879.58</v>
      </c>
      <c r="AP9" s="63">
        <f>AO9/AN9*100</f>
        <v>101.37206896551724</v>
      </c>
      <c r="AQ9" s="63"/>
      <c r="AR9" s="62"/>
      <c r="AS9" s="63">
        <v>0</v>
      </c>
    </row>
    <row r="10" spans="1:45" s="39" customFormat="1" ht="24.75" customHeight="1">
      <c r="A10" s="130" t="s">
        <v>6</v>
      </c>
      <c r="B10" s="130"/>
      <c r="C10" s="131"/>
      <c r="D10" s="58">
        <f aca="true" t="shared" si="2" ref="D10:D17">H10+L10+P10+T10+W10+Z10+AD10+AG10+AN10</f>
        <v>425100</v>
      </c>
      <c r="E10" s="59">
        <f aca="true" t="shared" si="3" ref="E10:E17">I10+M10+Q10+U10+X10+AE10+AH10+AK10+AO10</f>
        <v>447539.0200000001</v>
      </c>
      <c r="F10" s="60">
        <f aca="true" t="shared" si="4" ref="F10:F18">E10/D10*100</f>
        <v>105.27852740531642</v>
      </c>
      <c r="G10" s="108">
        <v>207900</v>
      </c>
      <c r="H10" s="61">
        <v>90200</v>
      </c>
      <c r="I10" s="62">
        <v>110827.56</v>
      </c>
      <c r="J10" s="63">
        <f t="shared" si="0"/>
        <v>122.86869179600887</v>
      </c>
      <c r="K10" s="110">
        <v>10000</v>
      </c>
      <c r="L10" s="64">
        <v>8900</v>
      </c>
      <c r="M10" s="62">
        <v>8904.59</v>
      </c>
      <c r="N10" s="63">
        <f aca="true" t="shared" si="5" ref="N10:N18">M10/L10*100</f>
        <v>100.05157303370787</v>
      </c>
      <c r="O10" s="110">
        <v>93800</v>
      </c>
      <c r="P10" s="64">
        <v>82300</v>
      </c>
      <c r="Q10" s="62">
        <v>82366.88</v>
      </c>
      <c r="R10" s="63">
        <f aca="true" t="shared" si="6" ref="R10:R18">Q10/P10*100</f>
        <v>100.08126366950182</v>
      </c>
      <c r="S10" s="110">
        <v>270100</v>
      </c>
      <c r="T10" s="64">
        <v>186200</v>
      </c>
      <c r="U10" s="65">
        <v>186237.38</v>
      </c>
      <c r="V10" s="63">
        <f t="shared" si="1"/>
        <v>100.02007518796994</v>
      </c>
      <c r="W10" s="64">
        <v>11300</v>
      </c>
      <c r="X10" s="66">
        <v>12920</v>
      </c>
      <c r="Y10" s="63">
        <f aca="true" t="shared" si="7" ref="Y10:Y18">X10/W10*100</f>
        <v>114.3362831858407</v>
      </c>
      <c r="Z10" s="63"/>
      <c r="AA10" s="63"/>
      <c r="AB10" s="63"/>
      <c r="AC10" s="64">
        <v>52800</v>
      </c>
      <c r="AD10" s="64">
        <v>37200</v>
      </c>
      <c r="AE10" s="62">
        <v>37259.66</v>
      </c>
      <c r="AF10" s="63">
        <f aca="true" t="shared" si="8" ref="AF10:AF18">AE10/AD10*100</f>
        <v>100.16037634408603</v>
      </c>
      <c r="AG10" s="64"/>
      <c r="AH10" s="62">
        <v>0</v>
      </c>
      <c r="AI10" s="63"/>
      <c r="AJ10" s="64"/>
      <c r="AK10" s="67">
        <v>0</v>
      </c>
      <c r="AL10" s="63">
        <v>0</v>
      </c>
      <c r="AM10" s="63">
        <v>0</v>
      </c>
      <c r="AN10" s="63">
        <v>9000</v>
      </c>
      <c r="AO10" s="62">
        <v>9022.95</v>
      </c>
      <c r="AP10" s="63">
        <f aca="true" t="shared" si="9" ref="AP10:AP18">AO10/AN10*100</f>
        <v>100.25500000000001</v>
      </c>
      <c r="AQ10" s="63"/>
      <c r="AR10" s="62"/>
      <c r="AS10" s="63">
        <v>0</v>
      </c>
    </row>
    <row r="11" spans="1:45" s="39" customFormat="1" ht="24.75" customHeight="1">
      <c r="A11" s="130" t="s">
        <v>7</v>
      </c>
      <c r="B11" s="130"/>
      <c r="C11" s="131"/>
      <c r="D11" s="59">
        <f>H11+L11+P11+T11+W11+AD11+AG11+AJ11+AN11</f>
        <v>1052216.8900000001</v>
      </c>
      <c r="E11" s="59">
        <f t="shared" si="3"/>
        <v>1153636.6</v>
      </c>
      <c r="F11" s="60">
        <f t="shared" si="4"/>
        <v>109.63866964728155</v>
      </c>
      <c r="G11" s="109">
        <v>170700</v>
      </c>
      <c r="H11" s="69">
        <v>210000</v>
      </c>
      <c r="I11" s="62">
        <v>287802.67</v>
      </c>
      <c r="J11" s="63">
        <f t="shared" si="0"/>
        <v>137.04889047619048</v>
      </c>
      <c r="K11" s="110">
        <v>16300</v>
      </c>
      <c r="L11" s="64">
        <v>18100</v>
      </c>
      <c r="M11" s="62">
        <v>18223.44</v>
      </c>
      <c r="N11" s="63">
        <f t="shared" si="5"/>
        <v>100.68198895027625</v>
      </c>
      <c r="O11" s="110">
        <v>94800</v>
      </c>
      <c r="P11" s="64">
        <v>89000</v>
      </c>
      <c r="Q11" s="62">
        <v>89587.95</v>
      </c>
      <c r="R11" s="63">
        <f t="shared" si="6"/>
        <v>100.66061797752808</v>
      </c>
      <c r="S11" s="110">
        <v>618400</v>
      </c>
      <c r="T11" s="98">
        <v>391122.89</v>
      </c>
      <c r="U11" s="62">
        <v>392246.19</v>
      </c>
      <c r="V11" s="63">
        <f t="shared" si="1"/>
        <v>100.2871987369494</v>
      </c>
      <c r="W11" s="64">
        <v>180300</v>
      </c>
      <c r="X11" s="66">
        <v>181700</v>
      </c>
      <c r="Y11" s="63">
        <f t="shared" si="7"/>
        <v>100.77648363838048</v>
      </c>
      <c r="Z11" s="63"/>
      <c r="AA11" s="63"/>
      <c r="AB11" s="63"/>
      <c r="AC11" s="64">
        <v>194100</v>
      </c>
      <c r="AD11" s="64">
        <v>114500</v>
      </c>
      <c r="AE11" s="62">
        <v>131549.08</v>
      </c>
      <c r="AF11" s="63">
        <f t="shared" si="8"/>
        <v>114.89002620087334</v>
      </c>
      <c r="AG11" s="64">
        <v>5000</v>
      </c>
      <c r="AH11" s="62">
        <v>6098.4</v>
      </c>
      <c r="AI11" s="63">
        <f aca="true" t="shared" si="10" ref="AI11:AI18">SUM(AH11/AG11*100)</f>
        <v>121.96799999999999</v>
      </c>
      <c r="AJ11" s="98">
        <v>30894</v>
      </c>
      <c r="AK11" s="67">
        <v>30894.83</v>
      </c>
      <c r="AL11" s="63">
        <v>0</v>
      </c>
      <c r="AM11" s="63">
        <v>0</v>
      </c>
      <c r="AN11" s="64">
        <v>13300</v>
      </c>
      <c r="AO11" s="62">
        <v>15534.04</v>
      </c>
      <c r="AP11" s="63">
        <f t="shared" si="9"/>
        <v>116.79729323308273</v>
      </c>
      <c r="AQ11" s="64"/>
      <c r="AR11" s="62"/>
      <c r="AS11" s="63">
        <v>0</v>
      </c>
    </row>
    <row r="12" spans="1:45" s="40" customFormat="1" ht="24.75" customHeight="1">
      <c r="A12" s="132" t="s">
        <v>8</v>
      </c>
      <c r="B12" s="132"/>
      <c r="C12" s="133"/>
      <c r="D12" s="58">
        <f t="shared" si="2"/>
        <v>906800</v>
      </c>
      <c r="E12" s="59">
        <f>I12+M12+Q12+U12+X12+AA12+AE12+AH12+AO12</f>
        <v>1055342.5</v>
      </c>
      <c r="F12" s="60">
        <f t="shared" si="4"/>
        <v>116.38095500661667</v>
      </c>
      <c r="G12" s="110">
        <v>390600</v>
      </c>
      <c r="H12" s="64">
        <v>410000</v>
      </c>
      <c r="I12" s="70">
        <v>455060.15</v>
      </c>
      <c r="J12" s="63">
        <f t="shared" si="0"/>
        <v>110.99028048780488</v>
      </c>
      <c r="K12" s="110">
        <v>15000</v>
      </c>
      <c r="L12" s="64">
        <v>20800</v>
      </c>
      <c r="M12" s="65">
        <v>59020.96</v>
      </c>
      <c r="N12" s="63">
        <f t="shared" si="5"/>
        <v>283.75461538461536</v>
      </c>
      <c r="O12" s="110">
        <v>109300</v>
      </c>
      <c r="P12" s="64">
        <v>85100</v>
      </c>
      <c r="Q12" s="65">
        <v>84757.74</v>
      </c>
      <c r="R12" s="63">
        <f t="shared" si="6"/>
        <v>99.5978143360752</v>
      </c>
      <c r="S12" s="110">
        <v>497000</v>
      </c>
      <c r="T12" s="64">
        <v>268000</v>
      </c>
      <c r="U12" s="62">
        <v>300189.66</v>
      </c>
      <c r="V12" s="63">
        <f t="shared" si="1"/>
        <v>112.0110671641791</v>
      </c>
      <c r="W12" s="64">
        <v>22400</v>
      </c>
      <c r="X12" s="66">
        <v>23300</v>
      </c>
      <c r="Y12" s="63">
        <f t="shared" si="7"/>
        <v>104.01785714285714</v>
      </c>
      <c r="Z12" s="63"/>
      <c r="AA12" s="62">
        <v>12299.15</v>
      </c>
      <c r="AB12" s="63"/>
      <c r="AC12" s="64">
        <v>187100</v>
      </c>
      <c r="AD12" s="64">
        <v>76600</v>
      </c>
      <c r="AE12" s="62">
        <v>96620.19</v>
      </c>
      <c r="AF12" s="63">
        <f t="shared" si="8"/>
        <v>126.1360182767624</v>
      </c>
      <c r="AG12" s="64">
        <v>100</v>
      </c>
      <c r="AH12" s="62">
        <v>215.88</v>
      </c>
      <c r="AI12" s="63">
        <f>AH12/AG12*100</f>
        <v>215.88</v>
      </c>
      <c r="AJ12" s="64"/>
      <c r="AK12" s="67">
        <v>0</v>
      </c>
      <c r="AL12" s="63">
        <v>0</v>
      </c>
      <c r="AM12" s="63">
        <v>0</v>
      </c>
      <c r="AN12" s="64">
        <v>23800</v>
      </c>
      <c r="AO12" s="62">
        <v>23878.77</v>
      </c>
      <c r="AP12" s="63">
        <f t="shared" si="9"/>
        <v>100.33096638655464</v>
      </c>
      <c r="AQ12" s="64"/>
      <c r="AR12" s="62"/>
      <c r="AS12" s="63">
        <v>0</v>
      </c>
    </row>
    <row r="13" spans="1:45" s="39" customFormat="1" ht="24.75" customHeight="1">
      <c r="A13" s="130" t="s">
        <v>9</v>
      </c>
      <c r="B13" s="130"/>
      <c r="C13" s="131"/>
      <c r="D13" s="58">
        <f t="shared" si="2"/>
        <v>463700</v>
      </c>
      <c r="E13" s="59">
        <f>I13+M13+Q13+U13+X13+AE13+AO13+AR13</f>
        <v>280460.22</v>
      </c>
      <c r="F13" s="60">
        <f t="shared" si="4"/>
        <v>60.48311839551433</v>
      </c>
      <c r="G13" s="111">
        <v>81000</v>
      </c>
      <c r="H13" s="71">
        <v>81000</v>
      </c>
      <c r="I13" s="62">
        <v>102559.39</v>
      </c>
      <c r="J13" s="63">
        <f t="shared" si="0"/>
        <v>126.61653086419753</v>
      </c>
      <c r="K13" s="110">
        <v>20000</v>
      </c>
      <c r="L13" s="64">
        <v>16800</v>
      </c>
      <c r="M13" s="62">
        <v>16985.96</v>
      </c>
      <c r="N13" s="63">
        <f t="shared" si="5"/>
        <v>101.10690476190476</v>
      </c>
      <c r="O13" s="110">
        <v>62000</v>
      </c>
      <c r="P13" s="64">
        <v>74000</v>
      </c>
      <c r="Q13" s="65">
        <v>74141.85</v>
      </c>
      <c r="R13" s="63">
        <f t="shared" si="6"/>
        <v>100.19168918918919</v>
      </c>
      <c r="S13" s="110">
        <v>218500</v>
      </c>
      <c r="T13" s="64">
        <v>116900</v>
      </c>
      <c r="U13" s="65">
        <v>184440.54</v>
      </c>
      <c r="V13" s="63">
        <f t="shared" si="1"/>
        <v>157.7763387510693</v>
      </c>
      <c r="W13" s="64">
        <v>5000</v>
      </c>
      <c r="X13" s="72">
        <v>10600</v>
      </c>
      <c r="Y13" s="63">
        <f t="shared" si="7"/>
        <v>212</v>
      </c>
      <c r="Z13" s="63"/>
      <c r="AA13" s="63"/>
      <c r="AB13" s="63"/>
      <c r="AC13" s="64">
        <v>82200</v>
      </c>
      <c r="AD13" s="64">
        <v>165000</v>
      </c>
      <c r="AE13" s="62">
        <v>166866.24</v>
      </c>
      <c r="AF13" s="63">
        <f t="shared" si="8"/>
        <v>101.13105454545455</v>
      </c>
      <c r="AG13" s="64"/>
      <c r="AH13" s="62">
        <v>0</v>
      </c>
      <c r="AI13" s="63"/>
      <c r="AJ13" s="64"/>
      <c r="AK13" s="67">
        <v>0</v>
      </c>
      <c r="AL13" s="63">
        <v>0</v>
      </c>
      <c r="AM13" s="63">
        <v>0</v>
      </c>
      <c r="AN13" s="64">
        <v>5000</v>
      </c>
      <c r="AO13" s="62">
        <v>14916.24</v>
      </c>
      <c r="AP13" s="63">
        <f t="shared" si="9"/>
        <v>298.32480000000004</v>
      </c>
      <c r="AQ13" s="64"/>
      <c r="AR13" s="66">
        <v>-290050</v>
      </c>
      <c r="AS13" s="63">
        <v>0</v>
      </c>
    </row>
    <row r="14" spans="1:45" s="39" customFormat="1" ht="24.75" customHeight="1">
      <c r="A14" s="130" t="s">
        <v>10</v>
      </c>
      <c r="B14" s="130"/>
      <c r="C14" s="131"/>
      <c r="D14" s="59">
        <f t="shared" si="2"/>
        <v>1065564.47</v>
      </c>
      <c r="E14" s="59">
        <f>I14+M14+Q14+U14+X14+AA14+AE14+AH14+AK14+AO14</f>
        <v>1171185.6500000001</v>
      </c>
      <c r="F14" s="60">
        <f t="shared" si="4"/>
        <v>109.91222802314347</v>
      </c>
      <c r="G14" s="108">
        <v>348000</v>
      </c>
      <c r="H14" s="61">
        <v>300000</v>
      </c>
      <c r="I14" s="62">
        <v>362953.37</v>
      </c>
      <c r="J14" s="63">
        <f t="shared" si="0"/>
        <v>120.98445666666666</v>
      </c>
      <c r="K14" s="110">
        <v>90000</v>
      </c>
      <c r="L14" s="64">
        <v>49600</v>
      </c>
      <c r="M14" s="62">
        <v>49628.67</v>
      </c>
      <c r="N14" s="63">
        <f t="shared" si="5"/>
        <v>100.05780241935483</v>
      </c>
      <c r="O14" s="110">
        <v>111300</v>
      </c>
      <c r="P14" s="64">
        <v>117000</v>
      </c>
      <c r="Q14" s="65">
        <v>125544.29</v>
      </c>
      <c r="R14" s="63">
        <f t="shared" si="6"/>
        <v>107.30281196581196</v>
      </c>
      <c r="S14" s="110">
        <v>583200</v>
      </c>
      <c r="T14" s="98">
        <v>499144.47</v>
      </c>
      <c r="U14" s="62">
        <v>526538.4</v>
      </c>
      <c r="V14" s="63">
        <f t="shared" si="1"/>
        <v>105.48817659945226</v>
      </c>
      <c r="W14" s="64">
        <v>17040</v>
      </c>
      <c r="X14" s="66">
        <v>18240</v>
      </c>
      <c r="Y14" s="63">
        <f t="shared" si="7"/>
        <v>107.04225352112675</v>
      </c>
      <c r="Z14" s="63"/>
      <c r="AA14" s="62">
        <v>-181.33</v>
      </c>
      <c r="AB14" s="63"/>
      <c r="AC14" s="64">
        <v>37600</v>
      </c>
      <c r="AD14" s="64">
        <v>54700</v>
      </c>
      <c r="AE14" s="62">
        <v>55818.37</v>
      </c>
      <c r="AF14" s="63">
        <f t="shared" si="8"/>
        <v>102.0445521023766</v>
      </c>
      <c r="AG14" s="64">
        <v>10400</v>
      </c>
      <c r="AH14" s="62">
        <v>10513.32</v>
      </c>
      <c r="AI14" s="63">
        <f t="shared" si="10"/>
        <v>101.08961538461539</v>
      </c>
      <c r="AJ14" s="64"/>
      <c r="AK14" s="67">
        <v>4443.94</v>
      </c>
      <c r="AL14" s="63">
        <v>0</v>
      </c>
      <c r="AM14" s="63">
        <v>0</v>
      </c>
      <c r="AN14" s="64">
        <v>17680</v>
      </c>
      <c r="AO14" s="62">
        <v>17686.62</v>
      </c>
      <c r="AP14" s="63">
        <f t="shared" si="9"/>
        <v>100.03744343891402</v>
      </c>
      <c r="AQ14" s="64"/>
      <c r="AR14" s="62"/>
      <c r="AS14" s="63">
        <v>0</v>
      </c>
    </row>
    <row r="15" spans="1:45" s="39" customFormat="1" ht="26.25" customHeight="1">
      <c r="A15" s="130" t="s">
        <v>11</v>
      </c>
      <c r="B15" s="130"/>
      <c r="C15" s="131"/>
      <c r="D15" s="58">
        <f t="shared" si="2"/>
        <v>565400</v>
      </c>
      <c r="E15" s="59">
        <f>I15+M15+Q15+U15+X15+AA15+AE15+AH15+AK15+AO15</f>
        <v>677957.2200000001</v>
      </c>
      <c r="F15" s="60">
        <f t="shared" si="4"/>
        <v>119.90753802617617</v>
      </c>
      <c r="G15" s="108">
        <v>90000</v>
      </c>
      <c r="H15" s="61">
        <v>90000</v>
      </c>
      <c r="I15" s="62">
        <v>148749.02</v>
      </c>
      <c r="J15" s="63">
        <f t="shared" si="0"/>
        <v>165.27668888888886</v>
      </c>
      <c r="K15" s="110">
        <v>10000</v>
      </c>
      <c r="L15" s="64">
        <v>5500</v>
      </c>
      <c r="M15" s="62">
        <v>5613.97</v>
      </c>
      <c r="N15" s="63">
        <f t="shared" si="5"/>
        <v>102.07218181818183</v>
      </c>
      <c r="O15" s="110">
        <v>82500</v>
      </c>
      <c r="P15" s="64">
        <v>71600</v>
      </c>
      <c r="Q15" s="65">
        <v>72575.75</v>
      </c>
      <c r="R15" s="63">
        <f t="shared" si="6"/>
        <v>101.36277932960893</v>
      </c>
      <c r="S15" s="110">
        <v>328100</v>
      </c>
      <c r="T15" s="64">
        <v>264800</v>
      </c>
      <c r="U15" s="65">
        <v>296314.64</v>
      </c>
      <c r="V15" s="63">
        <f t="shared" si="1"/>
        <v>111.90129909365561</v>
      </c>
      <c r="W15" s="64">
        <v>9400</v>
      </c>
      <c r="X15" s="66">
        <v>11100</v>
      </c>
      <c r="Y15" s="63">
        <f t="shared" si="7"/>
        <v>118.08510638297874</v>
      </c>
      <c r="Z15" s="63"/>
      <c r="AA15" s="62">
        <v>267.41</v>
      </c>
      <c r="AB15" s="63"/>
      <c r="AC15" s="64">
        <v>48900</v>
      </c>
      <c r="AD15" s="64">
        <v>112500</v>
      </c>
      <c r="AE15" s="62">
        <v>118183.66</v>
      </c>
      <c r="AF15" s="63">
        <f t="shared" si="8"/>
        <v>105.05214222222223</v>
      </c>
      <c r="AG15" s="64">
        <v>8000</v>
      </c>
      <c r="AH15" s="62">
        <v>8799.96</v>
      </c>
      <c r="AI15" s="63">
        <f t="shared" si="10"/>
        <v>109.99949999999998</v>
      </c>
      <c r="AJ15" s="64"/>
      <c r="AK15" s="67">
        <v>0</v>
      </c>
      <c r="AL15" s="63">
        <v>0</v>
      </c>
      <c r="AM15" s="63">
        <v>0</v>
      </c>
      <c r="AN15" s="64">
        <v>3600</v>
      </c>
      <c r="AO15" s="62">
        <v>16352.81</v>
      </c>
      <c r="AP15" s="63">
        <f t="shared" si="9"/>
        <v>454.2447222222222</v>
      </c>
      <c r="AQ15" s="64"/>
      <c r="AR15" s="62"/>
      <c r="AS15" s="63">
        <v>0</v>
      </c>
    </row>
    <row r="16" spans="1:45" s="39" customFormat="1" ht="24.75" customHeight="1">
      <c r="A16" s="130" t="s">
        <v>12</v>
      </c>
      <c r="B16" s="130"/>
      <c r="C16" s="131"/>
      <c r="D16" s="59">
        <f t="shared" si="2"/>
        <v>5813809.86</v>
      </c>
      <c r="E16" s="59">
        <f t="shared" si="3"/>
        <v>6170380.07</v>
      </c>
      <c r="F16" s="60">
        <f t="shared" si="4"/>
        <v>106.1331591260537</v>
      </c>
      <c r="G16" s="108">
        <v>2990500</v>
      </c>
      <c r="H16" s="61">
        <v>3812179</v>
      </c>
      <c r="I16" s="62">
        <v>4076839.8</v>
      </c>
      <c r="J16" s="63">
        <f t="shared" si="0"/>
        <v>106.9425071592913</v>
      </c>
      <c r="K16" s="110">
        <v>70000</v>
      </c>
      <c r="L16" s="64">
        <v>4400</v>
      </c>
      <c r="M16" s="62">
        <v>4534.44</v>
      </c>
      <c r="N16" s="63">
        <f t="shared" si="5"/>
        <v>103.05545454545452</v>
      </c>
      <c r="O16" s="110">
        <v>278000</v>
      </c>
      <c r="P16" s="64">
        <v>224000</v>
      </c>
      <c r="Q16" s="62">
        <v>226167.45</v>
      </c>
      <c r="R16" s="63">
        <f t="shared" si="6"/>
        <v>100.96761160714287</v>
      </c>
      <c r="S16" s="110">
        <v>718800</v>
      </c>
      <c r="T16" s="64">
        <v>1200000</v>
      </c>
      <c r="U16" s="62">
        <v>1247033.86</v>
      </c>
      <c r="V16" s="63">
        <f t="shared" si="1"/>
        <v>103.91948833333333</v>
      </c>
      <c r="W16" s="64">
        <v>0</v>
      </c>
      <c r="X16" s="66">
        <v>0</v>
      </c>
      <c r="Y16" s="63">
        <v>0</v>
      </c>
      <c r="Z16" s="63"/>
      <c r="AA16" s="68"/>
      <c r="AB16" s="63"/>
      <c r="AC16" s="64">
        <v>357000</v>
      </c>
      <c r="AD16" s="64">
        <v>83600</v>
      </c>
      <c r="AE16" s="62">
        <v>85492.82</v>
      </c>
      <c r="AF16" s="63">
        <f t="shared" si="8"/>
        <v>102.26413875598087</v>
      </c>
      <c r="AG16" s="98">
        <v>39630.86</v>
      </c>
      <c r="AH16" s="62">
        <v>50068.01</v>
      </c>
      <c r="AI16" s="63">
        <f t="shared" si="10"/>
        <v>126.33591600081351</v>
      </c>
      <c r="AJ16" s="64"/>
      <c r="AK16" s="67">
        <v>0</v>
      </c>
      <c r="AL16" s="63">
        <v>0</v>
      </c>
      <c r="AM16" s="63">
        <v>0</v>
      </c>
      <c r="AN16" s="64">
        <v>450000</v>
      </c>
      <c r="AO16" s="62">
        <v>480243.69</v>
      </c>
      <c r="AP16" s="63">
        <f t="shared" si="9"/>
        <v>106.72082</v>
      </c>
      <c r="AQ16" s="64"/>
      <c r="AR16" s="62"/>
      <c r="AS16" s="63">
        <v>0</v>
      </c>
    </row>
    <row r="17" spans="1:45" s="39" customFormat="1" ht="27.75" customHeight="1">
      <c r="A17" s="130" t="s">
        <v>13</v>
      </c>
      <c r="B17" s="130"/>
      <c r="C17" s="131"/>
      <c r="D17" s="58">
        <f t="shared" si="2"/>
        <v>1367612</v>
      </c>
      <c r="E17" s="59">
        <f t="shared" si="3"/>
        <v>1537650.84</v>
      </c>
      <c r="F17" s="60">
        <f t="shared" si="4"/>
        <v>112.43326616028524</v>
      </c>
      <c r="G17" s="108">
        <v>486000</v>
      </c>
      <c r="H17" s="61">
        <v>511112</v>
      </c>
      <c r="I17" s="62">
        <v>576013.95</v>
      </c>
      <c r="J17" s="63">
        <f t="shared" si="0"/>
        <v>112.69818552489473</v>
      </c>
      <c r="K17" s="110">
        <v>93300</v>
      </c>
      <c r="L17" s="64">
        <v>8300</v>
      </c>
      <c r="M17" s="62">
        <v>8491.36</v>
      </c>
      <c r="N17" s="63">
        <f t="shared" si="5"/>
        <v>102.30554216867472</v>
      </c>
      <c r="O17" s="110">
        <v>173200</v>
      </c>
      <c r="P17" s="64">
        <v>158000</v>
      </c>
      <c r="Q17" s="62">
        <v>158563.54</v>
      </c>
      <c r="R17" s="63">
        <f t="shared" si="6"/>
        <v>100.35667088607596</v>
      </c>
      <c r="S17" s="110">
        <v>717200</v>
      </c>
      <c r="T17" s="64">
        <v>428000</v>
      </c>
      <c r="U17" s="62">
        <v>523533.26</v>
      </c>
      <c r="V17" s="63">
        <f t="shared" si="1"/>
        <v>122.32085514018691</v>
      </c>
      <c r="W17" s="64">
        <v>29000</v>
      </c>
      <c r="X17" s="66">
        <v>30420</v>
      </c>
      <c r="Y17" s="63">
        <f t="shared" si="7"/>
        <v>104.89655172413792</v>
      </c>
      <c r="Z17" s="63"/>
      <c r="AA17" s="68"/>
      <c r="AB17" s="63"/>
      <c r="AC17" s="64">
        <v>113100</v>
      </c>
      <c r="AD17" s="64">
        <v>214500</v>
      </c>
      <c r="AE17" s="62">
        <v>221349.12</v>
      </c>
      <c r="AF17" s="63">
        <f t="shared" si="8"/>
        <v>103.19306293706293</v>
      </c>
      <c r="AG17" s="64">
        <v>0</v>
      </c>
      <c r="AH17" s="62">
        <v>0</v>
      </c>
      <c r="AI17" s="63">
        <v>0</v>
      </c>
      <c r="AJ17" s="64"/>
      <c r="AK17" s="67">
        <v>0</v>
      </c>
      <c r="AL17" s="63">
        <v>0</v>
      </c>
      <c r="AM17" s="63">
        <v>0</v>
      </c>
      <c r="AN17" s="64">
        <v>18700</v>
      </c>
      <c r="AO17" s="62">
        <v>19279.61</v>
      </c>
      <c r="AP17" s="63">
        <f t="shared" si="9"/>
        <v>103.09951871657755</v>
      </c>
      <c r="AQ17" s="64"/>
      <c r="AR17" s="62"/>
      <c r="AS17" s="63">
        <v>0</v>
      </c>
    </row>
    <row r="18" spans="1:45" s="41" customFormat="1" ht="24.75" customHeight="1">
      <c r="A18" s="127" t="s">
        <v>4</v>
      </c>
      <c r="B18" s="127"/>
      <c r="C18" s="128"/>
      <c r="D18" s="59">
        <f>SUM(D9:D17)</f>
        <v>12145203.22</v>
      </c>
      <c r="E18" s="59">
        <f>SUM(E9:E17)</f>
        <v>13045243.22</v>
      </c>
      <c r="F18" s="60">
        <f t="shared" si="4"/>
        <v>107.41066233060528</v>
      </c>
      <c r="G18" s="108">
        <f>SUM(G9:G17)</f>
        <v>4925200</v>
      </c>
      <c r="H18" s="73">
        <f>H9+H10+H11+H12+H13+H14+H15+H16+H17</f>
        <v>5594491</v>
      </c>
      <c r="I18" s="74">
        <f>I9+I10+I11+I12+I13+I14+I15+I16+I17</f>
        <v>6227331.38</v>
      </c>
      <c r="J18" s="63">
        <f t="shared" si="0"/>
        <v>111.31184910298364</v>
      </c>
      <c r="K18" s="64">
        <f>SUM(K9:K17)</f>
        <v>344600</v>
      </c>
      <c r="L18" s="75">
        <f>L17+L16+L15+L14+L13+L12+L11+L10+L9</f>
        <v>175800</v>
      </c>
      <c r="M18" s="76">
        <f>M17+M16+M15+M14+M13+M11+M10+M12+M9</f>
        <v>219372.28999999998</v>
      </c>
      <c r="N18" s="63">
        <f t="shared" si="5"/>
        <v>124.7851478953356</v>
      </c>
      <c r="O18" s="61">
        <f>SUM(O9:O17)</f>
        <v>1060100</v>
      </c>
      <c r="P18" s="73">
        <f>SUM(P9:P17)</f>
        <v>959000</v>
      </c>
      <c r="Q18" s="77">
        <f>Q9+Q10+Q11+Q12+Q13+Q14+Q15+Q16+Q17</f>
        <v>972179.52</v>
      </c>
      <c r="R18" s="63">
        <f t="shared" si="6"/>
        <v>101.37429822732014</v>
      </c>
      <c r="S18" s="61">
        <f>SUM(S9:S17)</f>
        <v>4270900</v>
      </c>
      <c r="T18" s="77">
        <f>SUM(T9:T17)</f>
        <v>3524167.3600000003</v>
      </c>
      <c r="U18" s="77">
        <f>SUM(U9:U17)</f>
        <v>3869602.2699999996</v>
      </c>
      <c r="V18" s="63">
        <f t="shared" si="1"/>
        <v>109.80188721797819</v>
      </c>
      <c r="W18" s="73">
        <f>SUM(W9:W17)</f>
        <v>282640</v>
      </c>
      <c r="X18" s="73">
        <f>X9+X10+X11+X12+X13+X14+X15+X16+X17</f>
        <v>296880</v>
      </c>
      <c r="Y18" s="63">
        <f t="shared" si="7"/>
        <v>105.03821115199547</v>
      </c>
      <c r="Z18" s="78"/>
      <c r="AA18" s="79">
        <f>AA12+AA14+AA15</f>
        <v>12385.23</v>
      </c>
      <c r="AB18" s="78"/>
      <c r="AC18" s="61">
        <f>SUM(AC9:AC17)</f>
        <v>1206700</v>
      </c>
      <c r="AD18" s="73">
        <f>SUM(AD9:AD17)</f>
        <v>955600</v>
      </c>
      <c r="AE18" s="77">
        <f>SUM(AE9:AE17)</f>
        <v>1011007.09</v>
      </c>
      <c r="AF18" s="63">
        <f t="shared" si="8"/>
        <v>105.79814671410632</v>
      </c>
      <c r="AG18" s="80">
        <f>AG9+AG11+AG12+AG13+AG14+AG15+AG16+AG17</f>
        <v>75730.86</v>
      </c>
      <c r="AH18" s="80">
        <f>AH9+AH11+AH12+AH13+AH14+AH15+AH16+AH17</f>
        <v>88402.36000000002</v>
      </c>
      <c r="AI18" s="63">
        <f t="shared" si="10"/>
        <v>116.73228060529091</v>
      </c>
      <c r="AJ18" s="77">
        <f>SUM(AJ9:AJ17)</f>
        <v>30894</v>
      </c>
      <c r="AK18" s="77">
        <f>SUM(AK9:AK17)</f>
        <v>35338.770000000004</v>
      </c>
      <c r="AL18" s="63">
        <v>0</v>
      </c>
      <c r="AM18" s="63">
        <v>0</v>
      </c>
      <c r="AN18" s="73">
        <f>SUM(AN9:AN17)</f>
        <v>546880</v>
      </c>
      <c r="AO18" s="77">
        <f>AO9+AO10+AO11+AO12+AO13+AO14+AO15+AO16+AO17</f>
        <v>602794.3099999999</v>
      </c>
      <c r="AP18" s="63">
        <f t="shared" si="9"/>
        <v>110.22423749268577</v>
      </c>
      <c r="AQ18" s="73"/>
      <c r="AR18" s="73">
        <f>SUM(AR13:AR17)</f>
        <v>-290050</v>
      </c>
      <c r="AS18" s="63">
        <v>0</v>
      </c>
    </row>
    <row r="19" spans="1:45" s="41" customFormat="1" ht="24.75" customHeight="1">
      <c r="A19" s="87"/>
      <c r="B19" s="87"/>
      <c r="C19" s="87"/>
      <c r="D19" s="88"/>
      <c r="E19" s="89"/>
      <c r="F19" s="90"/>
      <c r="G19" s="90"/>
      <c r="H19" s="91"/>
      <c r="I19" s="92"/>
      <c r="J19" s="93"/>
      <c r="K19" s="93"/>
      <c r="L19" s="91"/>
      <c r="M19" s="94"/>
      <c r="N19" s="93"/>
      <c r="O19" s="93"/>
      <c r="P19" s="91"/>
      <c r="Q19" s="92"/>
      <c r="R19" s="93"/>
      <c r="S19" s="93"/>
      <c r="T19" s="91"/>
      <c r="U19" s="92"/>
      <c r="V19" s="93"/>
      <c r="W19" s="91"/>
      <c r="X19" s="91"/>
      <c r="Y19" s="93"/>
      <c r="Z19" s="93"/>
      <c r="AA19" s="95"/>
      <c r="AB19" s="93"/>
      <c r="AC19" s="93"/>
      <c r="AD19" s="91"/>
      <c r="AE19" s="92"/>
      <c r="AF19" s="93"/>
      <c r="AG19" s="96"/>
      <c r="AH19" s="97"/>
      <c r="AI19" s="93"/>
      <c r="AJ19" s="91"/>
      <c r="AK19" s="92"/>
      <c r="AL19" s="93"/>
      <c r="AM19" s="93"/>
      <c r="AN19" s="91"/>
      <c r="AO19" s="92"/>
      <c r="AP19" s="93"/>
      <c r="AQ19" s="91"/>
      <c r="AR19" s="92"/>
      <c r="AS19" s="93"/>
    </row>
    <row r="20" spans="1:45" s="41" customFormat="1" ht="24.75" customHeight="1">
      <c r="A20" s="87"/>
      <c r="B20" s="87"/>
      <c r="C20" s="87"/>
      <c r="D20" s="88"/>
      <c r="E20" s="89"/>
      <c r="F20" s="90"/>
      <c r="G20" s="90"/>
      <c r="H20" s="91"/>
      <c r="I20" s="92"/>
      <c r="J20" s="93"/>
      <c r="K20" s="93"/>
      <c r="L20" s="91"/>
      <c r="M20" s="94"/>
      <c r="N20" s="93"/>
      <c r="O20" s="93"/>
      <c r="P20" s="91"/>
      <c r="Q20" s="92"/>
      <c r="R20" s="93"/>
      <c r="S20" s="93"/>
      <c r="T20" s="91"/>
      <c r="U20" s="92"/>
      <c r="V20" s="93"/>
      <c r="W20" s="91"/>
      <c r="X20" s="91"/>
      <c r="Y20" s="93"/>
      <c r="Z20" s="93"/>
      <c r="AA20" s="95"/>
      <c r="AB20" s="93"/>
      <c r="AC20" s="93"/>
      <c r="AD20" s="91"/>
      <c r="AE20" s="92"/>
      <c r="AF20" s="93"/>
      <c r="AG20" s="96"/>
      <c r="AH20" s="97"/>
      <c r="AI20" s="93"/>
      <c r="AJ20" s="91"/>
      <c r="AK20" s="92"/>
      <c r="AL20" s="93"/>
      <c r="AM20" s="93"/>
      <c r="AN20" s="91"/>
      <c r="AO20" s="92"/>
      <c r="AP20" s="93"/>
      <c r="AQ20" s="91"/>
      <c r="AR20" s="92"/>
      <c r="AS20" s="93"/>
    </row>
    <row r="21" spans="4:27" ht="12.75">
      <c r="D21" s="5"/>
      <c r="E21" s="1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A21" s="46"/>
    </row>
    <row r="22" spans="1:15" ht="53.25" customHeight="1">
      <c r="A22" s="176"/>
      <c r="B22" s="177"/>
      <c r="C22" s="177"/>
      <c r="D22" s="178"/>
      <c r="E22" s="178"/>
      <c r="F22" s="179"/>
      <c r="G22" s="105"/>
      <c r="H22" s="124" t="s">
        <v>17</v>
      </c>
      <c r="I22" s="125"/>
      <c r="J22" s="126"/>
      <c r="K22" s="104"/>
      <c r="L22" s="124" t="s">
        <v>18</v>
      </c>
      <c r="M22" s="125"/>
      <c r="N22" s="126"/>
      <c r="O22" s="106"/>
    </row>
    <row r="23" spans="1:15" ht="38.25">
      <c r="A23" s="123"/>
      <c r="B23" s="117"/>
      <c r="C23" s="117"/>
      <c r="D23" s="118"/>
      <c r="E23" s="118"/>
      <c r="F23" s="119"/>
      <c r="G23" s="101"/>
      <c r="H23" s="55" t="s">
        <v>19</v>
      </c>
      <c r="I23" s="56" t="s">
        <v>0</v>
      </c>
      <c r="J23" s="57" t="s">
        <v>23</v>
      </c>
      <c r="K23" s="57"/>
      <c r="L23" s="55" t="s">
        <v>19</v>
      </c>
      <c r="M23" s="56" t="s">
        <v>0</v>
      </c>
      <c r="N23" s="57" t="s">
        <v>23</v>
      </c>
      <c r="O23" s="107"/>
    </row>
    <row r="24" spans="1:15" ht="17.25" customHeight="1">
      <c r="A24" s="134" t="s">
        <v>5</v>
      </c>
      <c r="B24" s="134"/>
      <c r="C24" s="135"/>
      <c r="D24" s="130"/>
      <c r="E24" s="130"/>
      <c r="F24" s="131"/>
      <c r="G24" s="99"/>
      <c r="H24" s="64">
        <v>9500</v>
      </c>
      <c r="I24" s="66">
        <v>9500</v>
      </c>
      <c r="J24" s="63">
        <f aca="true" t="shared" si="11" ref="J24:J33">I24/H24*100</f>
        <v>100</v>
      </c>
      <c r="K24" s="63"/>
      <c r="L24" s="64">
        <v>166200</v>
      </c>
      <c r="M24" s="62">
        <v>170421.52</v>
      </c>
      <c r="N24" s="63">
        <f>M24/L24*100</f>
        <v>102.54002406738869</v>
      </c>
      <c r="O24" s="93"/>
    </row>
    <row r="25" spans="1:15" ht="18" customHeight="1">
      <c r="A25" s="130" t="s">
        <v>6</v>
      </c>
      <c r="B25" s="130"/>
      <c r="C25" s="131"/>
      <c r="D25" s="130"/>
      <c r="E25" s="130"/>
      <c r="F25" s="131"/>
      <c r="G25" s="99"/>
      <c r="H25" s="64">
        <v>25000</v>
      </c>
      <c r="I25" s="66">
        <v>25000</v>
      </c>
      <c r="J25" s="63">
        <f t="shared" si="11"/>
        <v>100</v>
      </c>
      <c r="K25" s="63"/>
      <c r="L25" s="64">
        <v>65000</v>
      </c>
      <c r="M25" s="66">
        <v>65000</v>
      </c>
      <c r="N25" s="63">
        <f aca="true" t="shared" si="12" ref="N25:N33">M25/L25*100</f>
        <v>100</v>
      </c>
      <c r="O25" s="93"/>
    </row>
    <row r="26" spans="1:15" ht="21" customHeight="1">
      <c r="A26" s="130" t="s">
        <v>7</v>
      </c>
      <c r="B26" s="130"/>
      <c r="C26" s="131"/>
      <c r="D26" s="132"/>
      <c r="E26" s="132"/>
      <c r="F26" s="133"/>
      <c r="G26" s="103"/>
      <c r="H26" s="64">
        <v>25540</v>
      </c>
      <c r="I26" s="66">
        <v>25540</v>
      </c>
      <c r="J26" s="63">
        <f t="shared" si="11"/>
        <v>100</v>
      </c>
      <c r="K26" s="63"/>
      <c r="L26" s="64">
        <v>46000</v>
      </c>
      <c r="M26" s="66">
        <v>46000</v>
      </c>
      <c r="N26" s="63">
        <f t="shared" si="12"/>
        <v>100</v>
      </c>
      <c r="O26" s="93"/>
    </row>
    <row r="27" spans="1:15" ht="19.5" customHeight="1">
      <c r="A27" s="132" t="s">
        <v>8</v>
      </c>
      <c r="B27" s="132"/>
      <c r="C27" s="133"/>
      <c r="D27" s="130"/>
      <c r="E27" s="130"/>
      <c r="F27" s="131"/>
      <c r="G27" s="99"/>
      <c r="H27" s="64">
        <v>15000</v>
      </c>
      <c r="I27" s="66">
        <v>15000</v>
      </c>
      <c r="J27" s="63">
        <f t="shared" si="11"/>
        <v>100</v>
      </c>
      <c r="K27" s="63"/>
      <c r="L27" s="64">
        <v>20000</v>
      </c>
      <c r="M27" s="66">
        <v>20000</v>
      </c>
      <c r="N27" s="63">
        <f t="shared" si="12"/>
        <v>100</v>
      </c>
      <c r="O27" s="93"/>
    </row>
    <row r="28" spans="1:15" ht="18.75" customHeight="1">
      <c r="A28" s="130" t="s">
        <v>9</v>
      </c>
      <c r="B28" s="130"/>
      <c r="C28" s="131"/>
      <c r="D28" s="130"/>
      <c r="E28" s="130"/>
      <c r="F28" s="131"/>
      <c r="G28" s="99"/>
      <c r="H28" s="64">
        <v>12000</v>
      </c>
      <c r="I28" s="66">
        <v>12000</v>
      </c>
      <c r="J28" s="63">
        <f t="shared" si="11"/>
        <v>100</v>
      </c>
      <c r="K28" s="63"/>
      <c r="L28" s="64">
        <v>20000</v>
      </c>
      <c r="M28" s="66">
        <v>20000</v>
      </c>
      <c r="N28" s="63">
        <f t="shared" si="12"/>
        <v>100</v>
      </c>
      <c r="O28" s="93"/>
    </row>
    <row r="29" spans="1:15" ht="15.75" customHeight="1">
      <c r="A29" s="130" t="s">
        <v>10</v>
      </c>
      <c r="B29" s="130"/>
      <c r="C29" s="131"/>
      <c r="D29" s="130"/>
      <c r="E29" s="130"/>
      <c r="F29" s="131"/>
      <c r="G29" s="99"/>
      <c r="H29" s="64">
        <v>30150</v>
      </c>
      <c r="I29" s="66">
        <v>30150</v>
      </c>
      <c r="J29" s="63">
        <f t="shared" si="11"/>
        <v>100</v>
      </c>
      <c r="K29" s="63"/>
      <c r="L29" s="64">
        <v>64800</v>
      </c>
      <c r="M29" s="66">
        <v>64800</v>
      </c>
      <c r="N29" s="63">
        <f t="shared" si="12"/>
        <v>100</v>
      </c>
      <c r="O29" s="93"/>
    </row>
    <row r="30" spans="1:15" ht="16.5" customHeight="1">
      <c r="A30" s="130" t="s">
        <v>11</v>
      </c>
      <c r="B30" s="130"/>
      <c r="C30" s="131"/>
      <c r="D30" s="130"/>
      <c r="E30" s="130"/>
      <c r="F30" s="131"/>
      <c r="G30" s="99"/>
      <c r="H30" s="64">
        <v>11000</v>
      </c>
      <c r="I30" s="66">
        <v>11000</v>
      </c>
      <c r="J30" s="63">
        <f t="shared" si="11"/>
        <v>100</v>
      </c>
      <c r="K30" s="63"/>
      <c r="L30" s="64">
        <v>43512</v>
      </c>
      <c r="M30" s="62">
        <v>43511.97</v>
      </c>
      <c r="N30" s="63">
        <f t="shared" si="12"/>
        <v>99.9999310535025</v>
      </c>
      <c r="O30" s="93"/>
    </row>
    <row r="31" spans="1:15" ht="19.5" customHeight="1">
      <c r="A31" s="130" t="s">
        <v>12</v>
      </c>
      <c r="B31" s="130"/>
      <c r="C31" s="131"/>
      <c r="D31" s="130"/>
      <c r="E31" s="130"/>
      <c r="F31" s="131"/>
      <c r="G31" s="99"/>
      <c r="H31" s="64">
        <v>20000</v>
      </c>
      <c r="I31" s="66">
        <v>20000</v>
      </c>
      <c r="J31" s="63">
        <f t="shared" si="11"/>
        <v>100</v>
      </c>
      <c r="K31" s="63"/>
      <c r="L31" s="64">
        <v>1037400</v>
      </c>
      <c r="M31" s="66">
        <v>1037400</v>
      </c>
      <c r="N31" s="63">
        <f t="shared" si="12"/>
        <v>100</v>
      </c>
      <c r="O31" s="93"/>
    </row>
    <row r="32" spans="1:15" ht="15" customHeight="1">
      <c r="A32" s="130" t="s">
        <v>13</v>
      </c>
      <c r="B32" s="130"/>
      <c r="C32" s="131"/>
      <c r="D32" s="127"/>
      <c r="E32" s="127"/>
      <c r="F32" s="128"/>
      <c r="G32" s="100"/>
      <c r="H32" s="64">
        <v>28230</v>
      </c>
      <c r="I32" s="66">
        <v>28230</v>
      </c>
      <c r="J32" s="63">
        <f t="shared" si="11"/>
        <v>100</v>
      </c>
      <c r="K32" s="63"/>
      <c r="L32" s="64">
        <v>20000</v>
      </c>
      <c r="M32" s="66">
        <v>20000</v>
      </c>
      <c r="N32" s="63">
        <f t="shared" si="12"/>
        <v>100</v>
      </c>
      <c r="O32" s="93"/>
    </row>
    <row r="33" spans="1:15" ht="15.75" customHeight="1">
      <c r="A33" s="127" t="s">
        <v>4</v>
      </c>
      <c r="B33" s="127"/>
      <c r="C33" s="127"/>
      <c r="D33" s="140"/>
      <c r="E33" s="140"/>
      <c r="F33" s="140"/>
      <c r="G33" s="102"/>
      <c r="H33" s="75">
        <f>SUM(H24:H32)</f>
        <v>176420</v>
      </c>
      <c r="I33" s="75">
        <f>SUM(I24:I32)</f>
        <v>176420</v>
      </c>
      <c r="J33" s="63">
        <f t="shared" si="11"/>
        <v>100</v>
      </c>
      <c r="K33" s="63"/>
      <c r="L33" s="75">
        <f>SUM(L24:L32)</f>
        <v>1482912</v>
      </c>
      <c r="M33" s="74">
        <f>SUM(M24:M32)</f>
        <v>1487133.49</v>
      </c>
      <c r="N33" s="63">
        <f t="shared" si="12"/>
        <v>100.28467569215165</v>
      </c>
      <c r="O33" s="93"/>
    </row>
  </sheetData>
  <mergeCells count="48">
    <mergeCell ref="D3:AF3"/>
    <mergeCell ref="A6:C8"/>
    <mergeCell ref="D6:F7"/>
    <mergeCell ref="G6:AS6"/>
    <mergeCell ref="G7:J7"/>
    <mergeCell ref="K7:N7"/>
    <mergeCell ref="O7:R7"/>
    <mergeCell ref="S7:V7"/>
    <mergeCell ref="W7:Y7"/>
    <mergeCell ref="Z7:AB7"/>
    <mergeCell ref="AQ7:AS7"/>
    <mergeCell ref="A9:C9"/>
    <mergeCell ref="A10:C10"/>
    <mergeCell ref="A11:C11"/>
    <mergeCell ref="AC7:AF7"/>
    <mergeCell ref="AG7:AI7"/>
    <mergeCell ref="AJ7:AL7"/>
    <mergeCell ref="A12:C12"/>
    <mergeCell ref="A13:C13"/>
    <mergeCell ref="A14:C14"/>
    <mergeCell ref="A15:C15"/>
    <mergeCell ref="A16:C16"/>
    <mergeCell ref="A17:C17"/>
    <mergeCell ref="A18:C18"/>
    <mergeCell ref="A22:F23"/>
    <mergeCell ref="H22:J22"/>
    <mergeCell ref="L22:N22"/>
    <mergeCell ref="A24:C24"/>
    <mergeCell ref="D24:F24"/>
    <mergeCell ref="A25:C25"/>
    <mergeCell ref="D25:F25"/>
    <mergeCell ref="A26:C26"/>
    <mergeCell ref="D26:F26"/>
    <mergeCell ref="D30:F30"/>
    <mergeCell ref="A27:C27"/>
    <mergeCell ref="D27:F27"/>
    <mergeCell ref="A28:C28"/>
    <mergeCell ref="D28:F28"/>
    <mergeCell ref="A33:C33"/>
    <mergeCell ref="D33:F33"/>
    <mergeCell ref="AM7:AP7"/>
    <mergeCell ref="A31:C31"/>
    <mergeCell ref="D31:F31"/>
    <mergeCell ref="A32:C32"/>
    <mergeCell ref="D32:F32"/>
    <mergeCell ref="A29:C29"/>
    <mergeCell ref="D29:F29"/>
    <mergeCell ref="A30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2010-05-05T05:59:03Z</cp:lastPrinted>
  <dcterms:created xsi:type="dcterms:W3CDTF">2006-06-07T06:53:09Z</dcterms:created>
  <dcterms:modified xsi:type="dcterms:W3CDTF">2010-05-07T06:13:11Z</dcterms:modified>
  <cp:category/>
  <cp:version/>
  <cp:contentType/>
  <cp:contentStatus/>
</cp:coreProperties>
</file>