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Print_Titles" localSheetId="3">'Лист3'!$3:$6</definedName>
  </definedNames>
  <calcPr fullCalcOnLoad="1"/>
</workbook>
</file>

<file path=xl/sharedStrings.xml><?xml version="1.0" encoding="utf-8"?>
<sst xmlns="http://schemas.openxmlformats.org/spreadsheetml/2006/main" count="322" uniqueCount="236">
  <si>
    <t>Код расходного обязательства</t>
  </si>
  <si>
    <t>Наименование расходного обязательства</t>
  </si>
  <si>
    <t>Выписка из нормативного правового акта, договора, соглашения, ссылка на который дана в реестре</t>
  </si>
  <si>
    <t>Код главного распорядителя средств республиканского бюджета Чувашской Республики</t>
  </si>
  <si>
    <t>Реквизиты нормативно-правового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</si>
  <si>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</si>
  <si>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нормативно-правового акта, договора, соглашения</t>
  </si>
  <si>
    <t>Объем средств на исполнение расходного обязательства (тыс.руб.)</t>
  </si>
  <si>
    <t>отчетный год</t>
  </si>
  <si>
    <t>текущий год (план)</t>
  </si>
  <si>
    <t>очередной год</t>
  </si>
  <si>
    <t>второй год планового периода</t>
  </si>
  <si>
    <t>третий год планового периода</t>
  </si>
  <si>
    <t>плановый</t>
  </si>
  <si>
    <t>фактический</t>
  </si>
  <si>
    <t>Код расходного обязательс-тва</t>
  </si>
  <si>
    <t>Код раздела функци-ональной класси-фикации</t>
  </si>
  <si>
    <t>Код подраз-дела функци-ональной класси-фикации</t>
  </si>
  <si>
    <t>Код целевой статьи функци-ональной класси-фикации</t>
  </si>
  <si>
    <t>Код вида расходов функци-ональной класси-фикации</t>
  </si>
  <si>
    <t>Код подстатьи экономи-ческой класси-фикации</t>
  </si>
  <si>
    <t>Код мето-дики расчета объема расхо-дов</t>
  </si>
  <si>
    <t>Статья, пункт, подпункт, абзац норматив-ного правово-го акта, договора, соглаше-ния</t>
  </si>
  <si>
    <t>Реестр расходных обязательств</t>
  </si>
  <si>
    <t>Приложение №1 к реестру</t>
  </si>
  <si>
    <t>№ п/п</t>
  </si>
  <si>
    <t>Код бюджетной классификации (Рз,Прз,Ст,Вид,Эк)</t>
  </si>
  <si>
    <t>Вид бюджетного обязательства (в функциональной и экономической классификации)</t>
  </si>
  <si>
    <t>Содержание вопроса местного значения (делегированного полномочия)</t>
  </si>
  <si>
    <t>Нормативное правовое регулирование, определяющее финанасовое обеспечение и порядок расходования средств</t>
  </si>
  <si>
    <t>Наименование и реквизиты нормативно-правового акта</t>
  </si>
  <si>
    <t>Номер статьи,части пункта,подпункта,абзаца</t>
  </si>
  <si>
    <t>Дата вступления в силу и срок действия</t>
  </si>
  <si>
    <t>Объем средств на исполнение расходного обязательства по всем муниципальным образованиям (тыс. рублей)</t>
  </si>
  <si>
    <t>отчетный финансовый год</t>
  </si>
  <si>
    <t>запланировано</t>
  </si>
  <si>
    <t>фактически исполнено</t>
  </si>
  <si>
    <t>текущий финансовый год</t>
  </si>
  <si>
    <t>запланировано на год</t>
  </si>
  <si>
    <t>прогноз</t>
  </si>
  <si>
    <t>очередной финансовый год</t>
  </si>
  <si>
    <t>плановый период</t>
  </si>
  <si>
    <t>очередной финансовый год+1</t>
  </si>
  <si>
    <t>очередной финансовый год+2</t>
  </si>
  <si>
    <t xml:space="preserve">    </t>
  </si>
  <si>
    <t xml:space="preserve">                         </t>
  </si>
  <si>
    <t xml:space="preserve"> </t>
  </si>
  <si>
    <t>Вопросы местного значения муниципального района</t>
  </si>
  <si>
    <t>расходы на функционирование органов управления муниципального района</t>
  </si>
  <si>
    <t xml:space="preserve">0104 0010000 005 211     </t>
  </si>
  <si>
    <t xml:space="preserve">0104 0010000 005 212     </t>
  </si>
  <si>
    <t xml:space="preserve">0104 0010000 005 213     </t>
  </si>
  <si>
    <t xml:space="preserve">0104 0010000 005 221     </t>
  </si>
  <si>
    <t xml:space="preserve">0104 0010000 005 222     </t>
  </si>
  <si>
    <t xml:space="preserve">0104 0010000 005 223     </t>
  </si>
  <si>
    <t xml:space="preserve">0104 0010000 005 225     </t>
  </si>
  <si>
    <t xml:space="preserve">0104 0010000 005 226     </t>
  </si>
  <si>
    <t xml:space="preserve">0104 0010000 005 290     </t>
  </si>
  <si>
    <t xml:space="preserve">0104 0010000 005 310     </t>
  </si>
  <si>
    <t xml:space="preserve">0104 0010000 005 340     </t>
  </si>
  <si>
    <t xml:space="preserve">0106 0010000 005 211     </t>
  </si>
  <si>
    <t xml:space="preserve">0106 0010000 005 212     </t>
  </si>
  <si>
    <t xml:space="preserve">0106 0010000 005 213     </t>
  </si>
  <si>
    <t xml:space="preserve">0106 0010000 005 221     </t>
  </si>
  <si>
    <t xml:space="preserve">0106 0010000 005 222     </t>
  </si>
  <si>
    <t xml:space="preserve">0106 0010000 005 223     </t>
  </si>
  <si>
    <t xml:space="preserve">0106 0010000 005 225     </t>
  </si>
  <si>
    <t xml:space="preserve">0106 0010000 005 226     </t>
  </si>
  <si>
    <t xml:space="preserve">0106 0010000 005 290     </t>
  </si>
  <si>
    <t xml:space="preserve">0106 0010000 005 310     </t>
  </si>
  <si>
    <t xml:space="preserve">0106 0010000 005 340     </t>
  </si>
  <si>
    <t xml:space="preserve">0115 0010000 327 211     </t>
  </si>
  <si>
    <t xml:space="preserve">0115 0010000 327 213     </t>
  </si>
  <si>
    <t xml:space="preserve">0115 0010000 327 221     </t>
  </si>
  <si>
    <t xml:space="preserve">0115 0010000 327 340     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</si>
  <si>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</si>
  <si>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0107 0200000 097 290     </t>
  </si>
  <si>
    <t>организация в границах муниципального района  электро- и газоснабжения поселений</t>
  </si>
  <si>
    <t xml:space="preserve">0502 5220000 213 310     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</si>
  <si>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</si>
  <si>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 xml:space="preserve">0408 3150000 365 225     </t>
  </si>
  <si>
    <t xml:space="preserve">0408 3150000 365 226     </t>
  </si>
  <si>
    <t xml:space="preserve">0408 3150000 365 310     </t>
  </si>
  <si>
    <t>организация охраны общественного порядка на территории муниципального района муниципальной милицией</t>
  </si>
  <si>
    <t xml:space="preserve">0302 5220000 253 340     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</si>
  <si>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</t>
  </si>
  <si>
    <t xml:space="preserve">0702 1020000 214 310     </t>
  </si>
  <si>
    <t xml:space="preserve">0702 4210000 327 211     </t>
  </si>
  <si>
    <t xml:space="preserve">0702 4210000 327 212     </t>
  </si>
  <si>
    <t xml:space="preserve">0702 4210000 327 213     </t>
  </si>
  <si>
    <t xml:space="preserve">0702 4210000 327 221     </t>
  </si>
  <si>
    <t xml:space="preserve">0702 4210000 327 222     </t>
  </si>
  <si>
    <t xml:space="preserve">0702 4210000 327 223     </t>
  </si>
  <si>
    <t xml:space="preserve">0702 4210000 327 225     </t>
  </si>
  <si>
    <t xml:space="preserve">0702 4210000 327 226     </t>
  </si>
  <si>
    <t xml:space="preserve">0702 4210000 327 262     </t>
  </si>
  <si>
    <t xml:space="preserve">0702 4210000 327 290     </t>
  </si>
  <si>
    <t xml:space="preserve">0702 4210000 327 310     </t>
  </si>
  <si>
    <t xml:space="preserve">0702 4210000 327 340     </t>
  </si>
  <si>
    <t>организация предоставления дополнительного образования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</si>
  <si>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 и больничных учреждениях,  медицинской помощи женщинам в период беременности, во время  и после родов</t>
  </si>
  <si>
    <t xml:space="preserve">0901 4700000 327 211     </t>
  </si>
  <si>
    <t xml:space="preserve">0901 4700000 327 212     </t>
  </si>
  <si>
    <t xml:space="preserve">0901 4700000 327 213     </t>
  </si>
  <si>
    <t xml:space="preserve">0901 4700000 327 221     </t>
  </si>
  <si>
    <t xml:space="preserve">0901 4700000 327 222     </t>
  </si>
  <si>
    <t xml:space="preserve">0901 4700000 327 223     </t>
  </si>
  <si>
    <t xml:space="preserve">0901 4700000 327 225     </t>
  </si>
  <si>
    <t xml:space="preserve">0901 4700000 327 226     </t>
  </si>
  <si>
    <t xml:space="preserve">0901 4700000 327 290     </t>
  </si>
  <si>
    <t xml:space="preserve">0901 4700000 327 310     </t>
  </si>
  <si>
    <t xml:space="preserve">0901 4700000 327 340     </t>
  </si>
  <si>
    <t xml:space="preserve">0901 4710000 327 211     </t>
  </si>
  <si>
    <t xml:space="preserve">0901 4710000 327 212     </t>
  </si>
  <si>
    <t xml:space="preserve">0901 4710000 327 213     </t>
  </si>
  <si>
    <t xml:space="preserve">0901 4710000 327 221     </t>
  </si>
  <si>
    <t xml:space="preserve">0901 4710000 327 222     </t>
  </si>
  <si>
    <t xml:space="preserve">0901 4710000 327 223     </t>
  </si>
  <si>
    <t xml:space="preserve">0901 4710000 327 225     </t>
  </si>
  <si>
    <t xml:space="preserve">0901 4710000 327 226     </t>
  </si>
  <si>
    <t xml:space="preserve">0901 4710000 327 310     </t>
  </si>
  <si>
    <t xml:space="preserve">0901 4710000 327 340     </t>
  </si>
  <si>
    <t xml:space="preserve">0901 4780000 327 211     </t>
  </si>
  <si>
    <t xml:space="preserve">0901 4780000 327 212     </t>
  </si>
  <si>
    <t xml:space="preserve">0901 4780000 327 213     </t>
  </si>
  <si>
    <t xml:space="preserve">0901 4780000 327 221     </t>
  </si>
  <si>
    <t xml:space="preserve">0901 4780000 327 222     </t>
  </si>
  <si>
    <t xml:space="preserve">0901 4780000 327 223     </t>
  </si>
  <si>
    <t xml:space="preserve">0901 4780000 327 225     </t>
  </si>
  <si>
    <t xml:space="preserve">0901 4780000 327 226     </t>
  </si>
  <si>
    <t xml:space="preserve">0901 4780000 327 310     </t>
  </si>
  <si>
    <t xml:space="preserve">0901 4780000 327 340     </t>
  </si>
  <si>
    <t>организация библиотечного обслуживания населения межпоселенческими библиотеками, комплектование их библиотечных фондов</t>
  </si>
  <si>
    <t xml:space="preserve">0801 4420000 327 211     </t>
  </si>
  <si>
    <t xml:space="preserve">0801 4420000 327 212     </t>
  </si>
  <si>
    <t xml:space="preserve">0801 4420000 327 213     </t>
  </si>
  <si>
    <t xml:space="preserve">0801 4420000 327 221     </t>
  </si>
  <si>
    <t xml:space="preserve">0801 4420000 327 222     </t>
  </si>
  <si>
    <t xml:space="preserve">0801 4420000 327 223     </t>
  </si>
  <si>
    <t xml:space="preserve">0801 4420000 327 225     </t>
  </si>
  <si>
    <t xml:space="preserve">0801 4420000 327 226     </t>
  </si>
  <si>
    <t xml:space="preserve">0801 4420000 327 290     </t>
  </si>
  <si>
    <t xml:space="preserve">0801 4420000 327 340    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</si>
  <si>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</si>
  <si>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0801 4400000 327 290     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</si>
  <si>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</si>
  <si>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 xml:space="preserve">1101 5280000 501 251     </t>
  </si>
  <si>
    <t>осуществление мероприятий по обеспечению безопасности людей на водных объектах, охране их жизни и здоровья</t>
  </si>
  <si>
    <t xml:space="preserve">0406 2800000 349 310     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</si>
  <si>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</si>
  <si>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 xml:space="preserve">0405 2600000 342 290     </t>
  </si>
  <si>
    <t>организация и осуществление мероприятий межпоселенческого характера по работе с детьми и молодежью</t>
  </si>
  <si>
    <t xml:space="preserve">0707 4310000 447 222     </t>
  </si>
  <si>
    <t xml:space="preserve">0707 4310000 447 226     </t>
  </si>
  <si>
    <t xml:space="preserve">0707 4310000 447 340     </t>
  </si>
  <si>
    <t>статья 15                      статья 9</t>
  </si>
  <si>
    <t>Жилищно-коммунальное хозяйство</t>
  </si>
  <si>
    <t>Федеральный закон от 12.06.2002 №67-ФЗ "Об основных гарантиях избирательных прав на участие в референдуме граждан Российской Федерации"</t>
  </si>
  <si>
    <t>12.06.2002, срок не установлен</t>
  </si>
  <si>
    <t>Национальная экономика</t>
  </si>
  <si>
    <t xml:space="preserve">Устав Яльчикского района Чувашской Республики от 18.11.2005 №2/2-с </t>
  </si>
  <si>
    <t>Статья 21</t>
  </si>
  <si>
    <t>Закон Чувашской Республики от 28.01.1993 г. "Об образовании"</t>
  </si>
  <si>
    <t>статья 55, пункт 8</t>
  </si>
  <si>
    <t>28.01.1993 не установлен</t>
  </si>
  <si>
    <t>Закон Чувашской Республики от 15.06.1998 №11 "О библиотечном деле"</t>
  </si>
  <si>
    <t>статья 5</t>
  </si>
  <si>
    <t>11.07.1998 не установлен</t>
  </si>
  <si>
    <t>Закон Чувашской Республики от 27 мая 1993 г. №22 "О культуре"</t>
  </si>
  <si>
    <t>статья 24</t>
  </si>
  <si>
    <t>27.05.1993 не установлен</t>
  </si>
  <si>
    <t>статья 15 статья 9</t>
  </si>
  <si>
    <t>Федеральный закон от 6 октября 2003 г. №131-ФЗ "Об общих принципах организации местного самоуправления в РФ", Закон ЧР от 18 октября 2004 г. "19 "Об организации местного самоуправления в ЧР"</t>
  </si>
  <si>
    <t>статья 55</t>
  </si>
  <si>
    <t>Устав Яльчикского района ЧР от 18 ноября 2005 г. "2/2</t>
  </si>
  <si>
    <t>Национальная безопасность и правоохранительная деятельность</t>
  </si>
  <si>
    <t>Образование</t>
  </si>
  <si>
    <t>Здрвоохранение и спорт</t>
  </si>
  <si>
    <t>Культура, кинематография и средства массовой информации</t>
  </si>
  <si>
    <t>Межбюджетные трансферты</t>
  </si>
  <si>
    <t>Федеральный закон от 6 октября 2003 г. №131-ФЗ "Об общих принципах организации местного самоуправления в РФ", Закон ЧР от 18 октября 2004 "19 "Об организации местного самоуправления"</t>
  </si>
  <si>
    <t>Федеральный закон от 6 октября 2003 г. №131-ФЗ "Об общих принципах организации местного самоуправления в РФ", Закон ЧО от 18 октября 2004 г.№19 "Об организации местного самоуправления в ЧР (с изменениями)</t>
  </si>
  <si>
    <t>Начальник финансового отдела</t>
  </si>
  <si>
    <t>администрации Яльчикского района</t>
  </si>
  <si>
    <t>Анисимова Г.В.</t>
  </si>
  <si>
    <t xml:space="preserve">0302 5220000 253 226     </t>
  </si>
  <si>
    <t xml:space="preserve">0302 5220000 253 310     </t>
  </si>
  <si>
    <t xml:space="preserve">0901 5200000 624 211     </t>
  </si>
  <si>
    <t xml:space="preserve">0901 5200000 624 213     </t>
  </si>
  <si>
    <t xml:space="preserve">0801 4420000 327 310     </t>
  </si>
  <si>
    <t xml:space="preserve">0405 2600000 342 226     </t>
  </si>
  <si>
    <t xml:space="preserve">0405 2600000 342 340     </t>
  </si>
  <si>
    <t xml:space="preserve">0707 4310000 447 290     </t>
  </si>
  <si>
    <t xml:space="preserve">0707 4310000 447 310     </t>
  </si>
  <si>
    <t xml:space="preserve">0707 4320000 452 340     </t>
  </si>
  <si>
    <t>Общегосударственные вопросы</t>
  </si>
  <si>
    <t xml:space="preserve">0701 4200000 327 211     </t>
  </si>
  <si>
    <t xml:space="preserve">0701 4200000 327 212     </t>
  </si>
  <si>
    <t xml:space="preserve">0701 4200000 327 213     </t>
  </si>
  <si>
    <t xml:space="preserve">0701 4200000 327 221     </t>
  </si>
  <si>
    <t xml:space="preserve">0701 4200000 327 222     </t>
  </si>
  <si>
    <t xml:space="preserve">0701 4200000 327 223     </t>
  </si>
  <si>
    <t xml:space="preserve">0701 4200000 327 225     </t>
  </si>
  <si>
    <t xml:space="preserve">0701 4200000 327 226     </t>
  </si>
  <si>
    <t xml:space="preserve">0701 4200000 327 290     </t>
  </si>
  <si>
    <t xml:space="preserve">0701 4200000 327 310     </t>
  </si>
  <si>
    <t xml:space="preserve">0701 4200000 327 340     </t>
  </si>
  <si>
    <t xml:space="preserve">0702 4230000 327 211     </t>
  </si>
  <si>
    <t xml:space="preserve">0702 4230000 327 212     </t>
  </si>
  <si>
    <t xml:space="preserve">0702 4230000 327 213     </t>
  </si>
  <si>
    <t xml:space="preserve">0702 4230000 327 221     </t>
  </si>
  <si>
    <t xml:space="preserve">0702 4230000 327 222     </t>
  </si>
  <si>
    <t xml:space="preserve">0702 4230000 327 223     </t>
  </si>
  <si>
    <t xml:space="preserve">0702 4230000 327 225     </t>
  </si>
  <si>
    <t xml:space="preserve">0702 4230000 327 226     </t>
  </si>
  <si>
    <t xml:space="preserve">0702 4230000 327 290     </t>
  </si>
  <si>
    <t xml:space="preserve">0702 4230000 327 310     </t>
  </si>
  <si>
    <t xml:space="preserve">0702 4230000 327 340     </t>
  </si>
  <si>
    <t>0115 0010000 327 212</t>
  </si>
  <si>
    <t xml:space="preserve">0115 0010000 327 222  </t>
  </si>
  <si>
    <t>0115 0010000 327 223</t>
  </si>
  <si>
    <t>0115 0010000 327 225</t>
  </si>
  <si>
    <t>0115 0010000 327 290</t>
  </si>
  <si>
    <t>0115 0010000 327 310</t>
  </si>
  <si>
    <t>0115 0010000 327 226</t>
  </si>
  <si>
    <t>Уточненный реестр расходных обязательств Яльчикского района за 2007 год</t>
  </si>
  <si>
    <t>0502 5220063 213 960</t>
  </si>
  <si>
    <t>0406 1020000 214 310</t>
  </si>
  <si>
    <t>-</t>
  </si>
  <si>
    <t xml:space="preserve">0302 7950000 253 340   </t>
  </si>
  <si>
    <t>0302 7950000 253 226</t>
  </si>
  <si>
    <t>0302 7950000 253 310</t>
  </si>
  <si>
    <t>0702 5200000 621 310</t>
  </si>
  <si>
    <t>статья 15, статья 9</t>
  </si>
  <si>
    <t xml:space="preserve">0408 3150000 593 310                        </t>
  </si>
  <si>
    <t xml:space="preserve"> Национальная экономика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</si>
</sst>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"/>
    <numFmt numFmtId="174" formatCode="#,##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0_ ;\-#,##0.00\ "/>
  </numFmts>
  <fonts count="12">
    <font>
      <sz val="10"/>
      <name val="Arial Cyr"/>
      <family val="0"/>
    </font>
    <font>
      <b/>
      <sz val="8"/>
      <name val="Arial"/>
      <family val="2"/>
    </font>
    <font>
      <u val="single"/>
      <sz val="15"/>
      <color indexed="12"/>
      <name val="Arial"/>
      <family val="0"/>
    </font>
    <font>
      <sz val="10"/>
      <name val="Arial"/>
      <family val="0"/>
    </font>
    <font>
      <u val="single"/>
      <sz val="15"/>
      <color indexed="36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Arial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18" applyFont="1">
      <alignment/>
      <protection/>
    </xf>
    <xf numFmtId="0" fontId="3" fillId="0" borderId="0" xfId="18">
      <alignment/>
      <protection/>
    </xf>
    <xf numFmtId="0" fontId="6" fillId="0" borderId="0" xfId="18" applyFont="1" applyAlignment="1">
      <alignment wrapText="1"/>
      <protection/>
    </xf>
    <xf numFmtId="0" fontId="5" fillId="0" borderId="0" xfId="18" applyFont="1">
      <alignment/>
      <protection/>
    </xf>
    <xf numFmtId="0" fontId="5" fillId="0" borderId="0" xfId="18" applyFont="1" applyBorder="1">
      <alignment/>
      <protection/>
    </xf>
    <xf numFmtId="0" fontId="3" fillId="0" borderId="0" xfId="18" applyBorder="1" applyAlignment="1">
      <alignment wrapText="1"/>
      <protection/>
    </xf>
    <xf numFmtId="0" fontId="3" fillId="0" borderId="0" xfId="18" applyBorder="1">
      <alignment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/>
      <protection/>
    </xf>
    <xf numFmtId="49" fontId="6" fillId="0" borderId="0" xfId="18" applyNumberFormat="1" applyFont="1" applyAlignment="1">
      <alignment horizontal="center"/>
      <protection/>
    </xf>
    <xf numFmtId="49" fontId="6" fillId="0" borderId="0" xfId="18" applyNumberFormat="1" applyFont="1" applyAlignment="1">
      <alignment horizontal="center"/>
      <protection/>
    </xf>
    <xf numFmtId="49" fontId="6" fillId="0" borderId="2" xfId="18" applyNumberFormat="1" applyFont="1" applyBorder="1" applyAlignment="1">
      <alignment horizontal="center" vertical="center" wrapText="1"/>
      <protection/>
    </xf>
    <xf numFmtId="43" fontId="6" fillId="0" borderId="3" xfId="18" applyNumberFormat="1" applyFont="1" applyBorder="1" applyAlignment="1">
      <alignment horizontal="right" wrapText="1"/>
      <protection/>
    </xf>
    <xf numFmtId="43" fontId="7" fillId="0" borderId="0" xfId="18" applyNumberFormat="1" applyFont="1" applyBorder="1" applyAlignment="1">
      <alignment horizontal="right" wrapText="1"/>
      <protection/>
    </xf>
    <xf numFmtId="43" fontId="6" fillId="0" borderId="0" xfId="18" applyNumberFormat="1" applyFont="1" applyBorder="1" applyAlignment="1">
      <alignment horizontal="right" wrapText="1"/>
      <protection/>
    </xf>
    <xf numFmtId="43" fontId="6" fillId="0" borderId="0" xfId="18" applyNumberFormat="1" applyFont="1" applyBorder="1" applyAlignment="1">
      <alignment horizontal="right"/>
      <protection/>
    </xf>
    <xf numFmtId="43" fontId="6" fillId="0" borderId="0" xfId="18" applyNumberFormat="1" applyFont="1" applyAlignment="1">
      <alignment horizontal="right"/>
      <protection/>
    </xf>
    <xf numFmtId="43" fontId="6" fillId="0" borderId="0" xfId="18" applyNumberFormat="1" applyFont="1" applyAlignment="1">
      <alignment horizontal="right"/>
      <protection/>
    </xf>
    <xf numFmtId="0" fontId="3" fillId="0" borderId="0" xfId="18" applyAlignment="1">
      <alignment horizontal="center" vertical="center" wrapText="1"/>
      <protection/>
    </xf>
    <xf numFmtId="0" fontId="3" fillId="0" borderId="0" xfId="18" applyAlignment="1">
      <alignment horizontal="center" vertical="center"/>
      <protection/>
    </xf>
    <xf numFmtId="49" fontId="6" fillId="0" borderId="3" xfId="18" applyNumberFormat="1" applyFont="1" applyBorder="1" applyAlignment="1">
      <alignment horizontal="right" wrapText="1"/>
      <protection/>
    </xf>
    <xf numFmtId="49" fontId="7" fillId="0" borderId="0" xfId="18" applyNumberFormat="1" applyFont="1" applyBorder="1" applyAlignment="1">
      <alignment horizontal="right" wrapText="1"/>
      <protection/>
    </xf>
    <xf numFmtId="49" fontId="6" fillId="0" borderId="0" xfId="18" applyNumberFormat="1" applyFont="1" applyBorder="1" applyAlignment="1">
      <alignment horizontal="right" wrapText="1"/>
      <protection/>
    </xf>
    <xf numFmtId="49" fontId="6" fillId="0" borderId="0" xfId="18" applyNumberFormat="1" applyFont="1" applyBorder="1" applyAlignment="1">
      <alignment horizontal="right"/>
      <protection/>
    </xf>
    <xf numFmtId="49" fontId="6" fillId="0" borderId="0" xfId="18" applyNumberFormat="1" applyFont="1" applyAlignment="1">
      <alignment horizontal="right"/>
      <protection/>
    </xf>
    <xf numFmtId="49" fontId="6" fillId="0" borderId="0" xfId="18" applyNumberFormat="1" applyFont="1" applyAlignment="1">
      <alignment horizontal="right"/>
      <protection/>
    </xf>
    <xf numFmtId="49" fontId="6" fillId="0" borderId="0" xfId="18" applyNumberFormat="1" applyFont="1" applyBorder="1" applyAlignment="1">
      <alignment horizontal="left"/>
      <protection/>
    </xf>
    <xf numFmtId="49" fontId="6" fillId="0" borderId="0" xfId="18" applyNumberFormat="1" applyFont="1" applyAlignment="1">
      <alignment horizontal="left"/>
      <protection/>
    </xf>
    <xf numFmtId="49" fontId="6" fillId="0" borderId="0" xfId="18" applyNumberFormat="1" applyFont="1" applyAlignment="1">
      <alignment horizontal="left"/>
      <protection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right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wrapText="1"/>
    </xf>
    <xf numFmtId="0" fontId="6" fillId="0" borderId="0" xfId="18" applyNumberFormat="1" applyFont="1" applyAlignment="1">
      <alignment horizontal="center" wrapText="1"/>
      <protection/>
    </xf>
    <xf numFmtId="0" fontId="6" fillId="0" borderId="0" xfId="18" applyNumberFormat="1" applyFont="1" applyAlignment="1">
      <alignment horizontal="center"/>
      <protection/>
    </xf>
    <xf numFmtId="0" fontId="6" fillId="0" borderId="1" xfId="18" applyNumberFormat="1" applyFont="1" applyBorder="1" applyAlignment="1">
      <alignment horizontal="center" vertical="center" wrapText="1"/>
      <protection/>
    </xf>
    <xf numFmtId="0" fontId="6" fillId="0" borderId="3" xfId="18" applyNumberFormat="1" applyFont="1" applyBorder="1" applyAlignment="1">
      <alignment horizontal="center" wrapText="1"/>
      <protection/>
    </xf>
    <xf numFmtId="0" fontId="7" fillId="0" borderId="0" xfId="18" applyNumberFormat="1" applyFont="1" applyFill="1" applyBorder="1" applyAlignment="1">
      <alignment horizontal="center" wrapText="1"/>
      <protection/>
    </xf>
    <xf numFmtId="0" fontId="6" fillId="0" borderId="0" xfId="18" applyNumberFormat="1" applyFont="1" applyBorder="1" applyAlignment="1">
      <alignment horizontal="center" wrapText="1"/>
      <protection/>
    </xf>
    <xf numFmtId="0" fontId="7" fillId="0" borderId="0" xfId="18" applyNumberFormat="1" applyFont="1" applyBorder="1" applyAlignment="1">
      <alignment horizontal="center" wrapText="1"/>
      <protection/>
    </xf>
    <xf numFmtId="0" fontId="7" fillId="0" borderId="0" xfId="18" applyNumberFormat="1" applyFont="1" applyBorder="1" applyAlignment="1">
      <alignment horizontal="center"/>
      <protection/>
    </xf>
    <xf numFmtId="0" fontId="6" fillId="0" borderId="0" xfId="18" applyNumberFormat="1" applyFont="1" applyBorder="1" applyAlignment="1">
      <alignment horizontal="center"/>
      <protection/>
    </xf>
    <xf numFmtId="0" fontId="6" fillId="0" borderId="0" xfId="18" applyNumberFormat="1" applyFont="1" applyAlignment="1">
      <alignment horizontal="center" wrapText="1"/>
      <protection/>
    </xf>
    <xf numFmtId="0" fontId="6" fillId="0" borderId="0" xfId="18" applyNumberFormat="1" applyFont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 wrapText="1" shrinkToFit="1"/>
    </xf>
    <xf numFmtId="43" fontId="0" fillId="0" borderId="0" xfId="0" applyNumberFormat="1" applyAlignment="1">
      <alignment/>
    </xf>
    <xf numFmtId="43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horizontal="left" vertical="top" wrapText="1" shrinkToFit="1"/>
    </xf>
    <xf numFmtId="43" fontId="0" fillId="0" borderId="2" xfId="0" applyNumberForma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43" fontId="0" fillId="0" borderId="2" xfId="21" applyBorder="1" applyAlignment="1">
      <alignment horizontal="center"/>
    </xf>
    <xf numFmtId="179" fontId="0" fillId="0" borderId="2" xfId="21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 shrinkToFit="1"/>
    </xf>
    <xf numFmtId="0" fontId="7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4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 shrinkToFit="1"/>
    </xf>
    <xf numFmtId="0" fontId="7" fillId="0" borderId="2" xfId="0" applyFont="1" applyBorder="1" applyAlignment="1">
      <alignment horizontal="center" wrapText="1"/>
    </xf>
    <xf numFmtId="49" fontId="0" fillId="0" borderId="2" xfId="0" applyNumberFormat="1" applyBorder="1" applyAlignment="1">
      <alignment vertical="center"/>
    </xf>
    <xf numFmtId="4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 horizontal="left" vertical="top" wrapText="1" shrinkToFit="1"/>
    </xf>
    <xf numFmtId="43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left" vertical="top" wrapText="1" shrinkToFit="1"/>
    </xf>
    <xf numFmtId="14" fontId="7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49" fontId="6" fillId="0" borderId="2" xfId="18" applyNumberFormat="1" applyFont="1" applyBorder="1" applyAlignment="1">
      <alignment horizontal="center" vertical="center" wrapText="1"/>
      <protection/>
    </xf>
    <xf numFmtId="0" fontId="6" fillId="0" borderId="2" xfId="18" applyNumberFormat="1" applyFont="1" applyBorder="1" applyAlignment="1">
      <alignment horizontal="center" vertical="center" wrapText="1"/>
      <protection/>
    </xf>
    <xf numFmtId="49" fontId="8" fillId="0" borderId="0" xfId="18" applyNumberFormat="1" applyFont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18" applyNumberFormat="1" applyFont="1" applyAlignment="1">
      <alignment horizontal="center" vertical="center" wrapText="1"/>
      <protection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 shrinkToFit="1"/>
    </xf>
    <xf numFmtId="0" fontId="0" fillId="0" borderId="5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3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реестр расх обяз ОМО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4" sqref="B4"/>
    </sheetView>
  </sheetViews>
  <sheetFormatPr defaultColWidth="9.00390625" defaultRowHeight="12.75"/>
  <cols>
    <col min="1" max="1" width="12.375" style="31" customWidth="1"/>
    <col min="2" max="2" width="38.75390625" style="32" customWidth="1"/>
    <col min="3" max="3" width="82.375" style="32" customWidth="1"/>
  </cols>
  <sheetData>
    <row r="1" ht="12.75">
      <c r="C1" s="33" t="s">
        <v>24</v>
      </c>
    </row>
    <row r="2" spans="1:8" ht="44.25" customHeight="1">
      <c r="A2" s="34" t="s">
        <v>0</v>
      </c>
      <c r="B2" s="34" t="s">
        <v>1</v>
      </c>
      <c r="C2" s="34" t="s">
        <v>2</v>
      </c>
      <c r="D2" s="1"/>
      <c r="E2" s="1"/>
      <c r="F2" s="1"/>
      <c r="G2" s="1"/>
      <c r="H2" s="1"/>
    </row>
    <row r="3" spans="1:8" ht="12.75">
      <c r="A3" s="35">
        <v>1</v>
      </c>
      <c r="B3" s="36">
        <v>2</v>
      </c>
      <c r="C3" s="36">
        <v>3</v>
      </c>
      <c r="D3" s="1"/>
      <c r="E3" s="1"/>
      <c r="F3" s="1"/>
      <c r="G3" s="1"/>
      <c r="H3" s="1"/>
    </row>
    <row r="4" spans="1:8" ht="12.75">
      <c r="A4" s="37"/>
      <c r="B4" s="38"/>
      <c r="C4" s="38"/>
      <c r="D4" s="1"/>
      <c r="E4" s="1"/>
      <c r="F4" s="1"/>
      <c r="G4" s="1"/>
      <c r="H4" s="1"/>
    </row>
    <row r="5" spans="1:8" ht="12.75">
      <c r="A5" s="37"/>
      <c r="B5" s="38"/>
      <c r="C5" s="38"/>
      <c r="D5" s="1"/>
      <c r="E5" s="1"/>
      <c r="F5" s="1"/>
      <c r="G5" s="1"/>
      <c r="H5" s="1"/>
    </row>
    <row r="6" spans="1:8" ht="12.75">
      <c r="A6" s="37"/>
      <c r="B6" s="38"/>
      <c r="C6" s="38"/>
      <c r="D6" s="1"/>
      <c r="E6" s="1"/>
      <c r="F6" s="1"/>
      <c r="G6" s="1"/>
      <c r="H6" s="1"/>
    </row>
    <row r="7" spans="1:8" ht="12.75">
      <c r="A7" s="37"/>
      <c r="B7" s="38"/>
      <c r="C7" s="38"/>
      <c r="D7" s="1"/>
      <c r="E7" s="1"/>
      <c r="F7" s="1"/>
      <c r="G7" s="1"/>
      <c r="H7" s="1"/>
    </row>
    <row r="8" spans="1:8" ht="12.75">
      <c r="A8" s="37"/>
      <c r="B8" s="38"/>
      <c r="C8" s="38"/>
      <c r="D8" s="1"/>
      <c r="E8" s="1"/>
      <c r="F8" s="1"/>
      <c r="G8" s="1"/>
      <c r="H8" s="1"/>
    </row>
    <row r="9" spans="1:8" ht="12.75">
      <c r="A9" s="37"/>
      <c r="B9" s="38"/>
      <c r="C9" s="38"/>
      <c r="D9" s="1"/>
      <c r="E9" s="1"/>
      <c r="F9" s="1"/>
      <c r="G9" s="1"/>
      <c r="H9" s="1"/>
    </row>
    <row r="10" spans="1:8" ht="12.75">
      <c r="A10" s="37"/>
      <c r="B10" s="38"/>
      <c r="C10" s="38"/>
      <c r="D10" s="1"/>
      <c r="E10" s="1"/>
      <c r="F10" s="1"/>
      <c r="G10" s="1"/>
      <c r="H10" s="1"/>
    </row>
    <row r="11" spans="1:8" ht="12.75">
      <c r="A11" s="37"/>
      <c r="B11" s="38"/>
      <c r="C11" s="38"/>
      <c r="D11" s="1"/>
      <c r="E11" s="1"/>
      <c r="F11" s="1"/>
      <c r="G11" s="1"/>
      <c r="H11" s="1"/>
    </row>
    <row r="12" spans="1:8" ht="12.75">
      <c r="A12" s="37"/>
      <c r="B12" s="38"/>
      <c r="C12" s="38"/>
      <c r="D12" s="1"/>
      <c r="E12" s="1"/>
      <c r="F12" s="1"/>
      <c r="G12" s="1"/>
      <c r="H12" s="1"/>
    </row>
    <row r="13" spans="1:8" ht="12.75">
      <c r="A13" s="37"/>
      <c r="B13" s="38"/>
      <c r="C13" s="38"/>
      <c r="D13" s="1"/>
      <c r="E13" s="1"/>
      <c r="F13" s="1"/>
      <c r="G13" s="1"/>
      <c r="H13" s="1"/>
    </row>
    <row r="14" spans="1:8" ht="12.75">
      <c r="A14" s="37"/>
      <c r="B14" s="38"/>
      <c r="C14" s="38"/>
      <c r="D14" s="1"/>
      <c r="E14" s="1"/>
      <c r="F14" s="1"/>
      <c r="G14" s="1"/>
      <c r="H14" s="1"/>
    </row>
    <row r="15" spans="1:8" ht="12.75">
      <c r="A15" s="37"/>
      <c r="B15" s="38"/>
      <c r="C15" s="38"/>
      <c r="D15" s="1"/>
      <c r="E15" s="1"/>
      <c r="F15" s="1"/>
      <c r="G15" s="1"/>
      <c r="H15" s="1"/>
    </row>
    <row r="16" spans="1:8" ht="12.75">
      <c r="A16" s="37"/>
      <c r="B16" s="38"/>
      <c r="C16" s="38"/>
      <c r="D16" s="1"/>
      <c r="E16" s="1"/>
      <c r="F16" s="1"/>
      <c r="G16" s="1"/>
      <c r="H16" s="1"/>
    </row>
  </sheetData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8"/>
  <sheetViews>
    <sheetView workbookViewId="0" topLeftCell="D1">
      <selection activeCell="D2" sqref="D2:M2"/>
    </sheetView>
  </sheetViews>
  <sheetFormatPr defaultColWidth="9.00390625" defaultRowHeight="12.75"/>
  <cols>
    <col min="1" max="1" width="12.25390625" style="29" customWidth="1"/>
    <col min="2" max="2" width="9.25390625" style="11" customWidth="1"/>
    <col min="3" max="4" width="27.75390625" style="39" customWidth="1"/>
    <col min="5" max="5" width="8.125" style="39" customWidth="1"/>
    <col min="6" max="6" width="11.625" style="39" customWidth="1"/>
    <col min="7" max="7" width="10.625" style="39" customWidth="1"/>
    <col min="8" max="8" width="8.625" style="40" customWidth="1"/>
    <col min="9" max="9" width="8.875" style="40" customWidth="1"/>
    <col min="10" max="10" width="8.625" style="40" customWidth="1"/>
    <col min="11" max="11" width="8.875" style="40" customWidth="1"/>
    <col min="12" max="12" width="8.375" style="40" customWidth="1"/>
    <col min="13" max="13" width="14.625" style="19" customWidth="1"/>
    <col min="14" max="14" width="14.875" style="19" customWidth="1"/>
    <col min="15" max="15" width="14.25390625" style="19" customWidth="1"/>
    <col min="16" max="16" width="13.125" style="19" customWidth="1"/>
    <col min="17" max="17" width="13.25390625" style="19" customWidth="1"/>
    <col min="18" max="18" width="11.625" style="19" customWidth="1"/>
    <col min="19" max="19" width="7.00390625" style="26" customWidth="1"/>
    <col min="20" max="16384" width="9.125" style="3" customWidth="1"/>
  </cols>
  <sheetData>
    <row r="1" spans="5:11" ht="15">
      <c r="E1" s="108" t="s">
        <v>23</v>
      </c>
      <c r="F1" s="109"/>
      <c r="G1" s="109"/>
      <c r="H1" s="109"/>
      <c r="I1" s="109"/>
      <c r="J1" s="109"/>
      <c r="K1" s="110"/>
    </row>
    <row r="2" spans="4:13" ht="15">
      <c r="D2" s="105"/>
      <c r="E2" s="106"/>
      <c r="F2" s="106"/>
      <c r="G2" s="106"/>
      <c r="H2" s="106"/>
      <c r="I2" s="106"/>
      <c r="J2" s="106"/>
      <c r="K2" s="106"/>
      <c r="L2" s="107"/>
      <c r="M2" s="107"/>
    </row>
    <row r="4" spans="1:77" ht="12.75">
      <c r="A4" s="103" t="s">
        <v>3</v>
      </c>
      <c r="B4" s="103" t="s">
        <v>15</v>
      </c>
      <c r="C4" s="104" t="s">
        <v>1</v>
      </c>
      <c r="D4" s="104" t="s">
        <v>4</v>
      </c>
      <c r="E4" s="104" t="s">
        <v>22</v>
      </c>
      <c r="F4" s="104" t="s">
        <v>5</v>
      </c>
      <c r="G4" s="104" t="s">
        <v>6</v>
      </c>
      <c r="H4" s="104" t="s">
        <v>16</v>
      </c>
      <c r="I4" s="104" t="s">
        <v>17</v>
      </c>
      <c r="J4" s="104" t="s">
        <v>18</v>
      </c>
      <c r="K4" s="104" t="s">
        <v>19</v>
      </c>
      <c r="L4" s="104" t="s">
        <v>20</v>
      </c>
      <c r="M4" s="103" t="s">
        <v>7</v>
      </c>
      <c r="N4" s="103"/>
      <c r="O4" s="103"/>
      <c r="P4" s="103"/>
      <c r="Q4" s="103"/>
      <c r="R4" s="103"/>
      <c r="S4" s="103" t="s">
        <v>21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ht="12.75">
      <c r="A5" s="103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3" t="s">
        <v>8</v>
      </c>
      <c r="N5" s="103"/>
      <c r="O5" s="103" t="s">
        <v>9</v>
      </c>
      <c r="P5" s="103" t="s">
        <v>10</v>
      </c>
      <c r="Q5" s="103" t="s">
        <v>11</v>
      </c>
      <c r="R5" s="103" t="s">
        <v>12</v>
      </c>
      <c r="S5" s="10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ht="103.5" customHeight="1">
      <c r="A6" s="103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3" t="s">
        <v>13</v>
      </c>
      <c r="N6" s="13" t="s">
        <v>14</v>
      </c>
      <c r="O6" s="103"/>
      <c r="P6" s="103"/>
      <c r="Q6" s="103"/>
      <c r="R6" s="103"/>
      <c r="S6" s="10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43" s="21" customFormat="1" ht="12.75">
      <c r="A7" s="13">
        <v>1</v>
      </c>
      <c r="B7" s="13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8" customFormat="1" ht="12.75">
      <c r="A8" s="28"/>
      <c r="B8" s="10"/>
      <c r="C8" s="42"/>
      <c r="D8" s="42"/>
      <c r="E8" s="42"/>
      <c r="F8" s="42"/>
      <c r="G8" s="42"/>
      <c r="H8" s="42"/>
      <c r="I8" s="42"/>
      <c r="J8" s="42"/>
      <c r="K8" s="42"/>
      <c r="L8" s="42"/>
      <c r="M8" s="14"/>
      <c r="N8" s="14"/>
      <c r="O8" s="14"/>
      <c r="P8" s="14"/>
      <c r="Q8" s="14"/>
      <c r="R8" s="14"/>
      <c r="S8" s="2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8" customFormat="1" ht="12.75">
      <c r="A9" s="28"/>
      <c r="B9" s="10"/>
      <c r="C9" s="43"/>
      <c r="D9" s="44"/>
      <c r="E9" s="45"/>
      <c r="F9" s="45"/>
      <c r="G9" s="45"/>
      <c r="H9" s="46"/>
      <c r="I9" s="46"/>
      <c r="J9" s="46"/>
      <c r="K9" s="46"/>
      <c r="L9" s="45"/>
      <c r="M9" s="15"/>
      <c r="N9" s="15"/>
      <c r="O9" s="15"/>
      <c r="P9" s="15"/>
      <c r="Q9" s="15"/>
      <c r="R9" s="15"/>
      <c r="S9" s="23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s="8" customFormat="1" ht="12.75">
      <c r="A10" s="28"/>
      <c r="B10" s="10"/>
      <c r="C10" s="44"/>
      <c r="D10" s="44"/>
      <c r="E10" s="45"/>
      <c r="F10" s="45"/>
      <c r="G10" s="45"/>
      <c r="H10" s="46"/>
      <c r="I10" s="46"/>
      <c r="J10" s="46"/>
      <c r="K10" s="46"/>
      <c r="L10" s="45"/>
      <c r="M10" s="15"/>
      <c r="N10" s="15"/>
      <c r="O10" s="15"/>
      <c r="P10" s="15"/>
      <c r="Q10" s="15"/>
      <c r="R10" s="15"/>
      <c r="S10" s="23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s="8" customFormat="1" ht="12.75">
      <c r="A11" s="28"/>
      <c r="B11" s="10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15"/>
      <c r="N11" s="15"/>
      <c r="O11" s="15"/>
      <c r="P11" s="15"/>
      <c r="Q11" s="15"/>
      <c r="R11" s="15"/>
      <c r="S11" s="2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8" customFormat="1" ht="12.75">
      <c r="A12" s="28"/>
      <c r="B12" s="10"/>
      <c r="C12" s="45"/>
      <c r="D12" s="44"/>
      <c r="E12" s="45"/>
      <c r="F12" s="45"/>
      <c r="G12" s="45"/>
      <c r="H12" s="45"/>
      <c r="I12" s="45"/>
      <c r="J12" s="45"/>
      <c r="K12" s="45"/>
      <c r="L12" s="45"/>
      <c r="M12" s="15"/>
      <c r="N12" s="15"/>
      <c r="O12" s="15"/>
      <c r="P12" s="15"/>
      <c r="Q12" s="15"/>
      <c r="R12" s="15"/>
      <c r="S12" s="23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8" customFormat="1" ht="12.75">
      <c r="A13" s="28"/>
      <c r="B13" s="10"/>
      <c r="C13" s="43"/>
      <c r="D13" s="44"/>
      <c r="E13" s="45"/>
      <c r="F13" s="45"/>
      <c r="G13" s="45"/>
      <c r="H13" s="43"/>
      <c r="I13" s="46"/>
      <c r="J13" s="46"/>
      <c r="K13" s="46"/>
      <c r="L13" s="45"/>
      <c r="M13" s="15"/>
      <c r="N13" s="15"/>
      <c r="O13" s="15"/>
      <c r="P13" s="15"/>
      <c r="Q13" s="15"/>
      <c r="R13" s="15"/>
      <c r="S13" s="23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s="8" customFormat="1" ht="12.75">
      <c r="A14" s="28"/>
      <c r="B14" s="10"/>
      <c r="C14" s="43"/>
      <c r="D14" s="44"/>
      <c r="E14" s="45"/>
      <c r="F14" s="45"/>
      <c r="G14" s="45"/>
      <c r="H14" s="46"/>
      <c r="I14" s="46"/>
      <c r="J14" s="46"/>
      <c r="K14" s="46"/>
      <c r="L14" s="45"/>
      <c r="M14" s="15"/>
      <c r="N14" s="15"/>
      <c r="O14" s="15"/>
      <c r="P14" s="15"/>
      <c r="Q14" s="15"/>
      <c r="R14" s="15"/>
      <c r="S14" s="23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8" customFormat="1" ht="12.75">
      <c r="A15" s="28"/>
      <c r="B15" s="10"/>
      <c r="C15" s="44"/>
      <c r="D15" s="44"/>
      <c r="E15" s="45"/>
      <c r="F15" s="45"/>
      <c r="G15" s="45"/>
      <c r="H15" s="46"/>
      <c r="I15" s="46"/>
      <c r="J15" s="46"/>
      <c r="K15" s="46"/>
      <c r="L15" s="45"/>
      <c r="M15" s="15"/>
      <c r="N15" s="15"/>
      <c r="O15" s="15"/>
      <c r="P15" s="15"/>
      <c r="Q15" s="15"/>
      <c r="R15" s="15"/>
      <c r="S15" s="2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8" customFormat="1" ht="12.75">
      <c r="A16" s="28"/>
      <c r="B16" s="10"/>
      <c r="C16" s="43"/>
      <c r="D16" s="44"/>
      <c r="E16" s="44"/>
      <c r="F16" s="44"/>
      <c r="G16" s="44"/>
      <c r="H16" s="46"/>
      <c r="I16" s="46"/>
      <c r="J16" s="46"/>
      <c r="K16" s="46"/>
      <c r="L16" s="44"/>
      <c r="M16" s="16"/>
      <c r="N16" s="16"/>
      <c r="O16" s="16"/>
      <c r="P16" s="16"/>
      <c r="Q16" s="15"/>
      <c r="R16" s="15"/>
      <c r="S16" s="2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8" customFormat="1" ht="12.75">
      <c r="A17" s="28"/>
      <c r="B17" s="10"/>
      <c r="C17" s="45"/>
      <c r="D17" s="44"/>
      <c r="E17" s="44"/>
      <c r="F17" s="44"/>
      <c r="G17" s="44"/>
      <c r="H17" s="46"/>
      <c r="I17" s="46"/>
      <c r="J17" s="46"/>
      <c r="K17" s="46"/>
      <c r="L17" s="44"/>
      <c r="M17" s="16"/>
      <c r="N17" s="16"/>
      <c r="O17" s="16"/>
      <c r="P17" s="16"/>
      <c r="Q17" s="15"/>
      <c r="R17" s="15"/>
      <c r="S17" s="2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30" s="8" customFormat="1" ht="12.75">
      <c r="A18" s="28"/>
      <c r="B18" s="10"/>
      <c r="C18" s="45"/>
      <c r="D18" s="44"/>
      <c r="E18" s="44"/>
      <c r="F18" s="44"/>
      <c r="G18" s="44"/>
      <c r="H18" s="47"/>
      <c r="I18" s="47"/>
      <c r="J18" s="47"/>
      <c r="K18" s="47"/>
      <c r="L18" s="47"/>
      <c r="M18" s="17"/>
      <c r="N18" s="17"/>
      <c r="O18" s="17"/>
      <c r="P18" s="17"/>
      <c r="Q18" s="15"/>
      <c r="R18" s="15"/>
      <c r="S18" s="25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8" customFormat="1" ht="12.75">
      <c r="A19" s="28"/>
      <c r="B19" s="10"/>
      <c r="C19" s="45"/>
      <c r="D19" s="44"/>
      <c r="E19" s="44"/>
      <c r="F19" s="44"/>
      <c r="G19" s="45"/>
      <c r="H19" s="44"/>
      <c r="I19" s="47"/>
      <c r="J19" s="47"/>
      <c r="K19" s="47"/>
      <c r="L19" s="47"/>
      <c r="M19" s="17"/>
      <c r="N19" s="17"/>
      <c r="O19" s="17"/>
      <c r="P19" s="17"/>
      <c r="Q19" s="15"/>
      <c r="R19" s="15"/>
      <c r="S19" s="25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8" customFormat="1" ht="12.75">
      <c r="A20" s="28"/>
      <c r="B20" s="10"/>
      <c r="C20" s="44"/>
      <c r="D20" s="44"/>
      <c r="E20" s="44"/>
      <c r="F20" s="44"/>
      <c r="G20" s="44"/>
      <c r="H20" s="47"/>
      <c r="I20" s="47"/>
      <c r="J20" s="47"/>
      <c r="K20" s="47"/>
      <c r="L20" s="47"/>
      <c r="M20" s="17"/>
      <c r="N20" s="17"/>
      <c r="O20" s="17"/>
      <c r="P20" s="17"/>
      <c r="Q20" s="17"/>
      <c r="R20" s="17"/>
      <c r="S20" s="2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43" s="8" customFormat="1" ht="12.75">
      <c r="A21" s="28"/>
      <c r="B21" s="10"/>
      <c r="C21" s="45"/>
      <c r="D21" s="44"/>
      <c r="E21" s="45"/>
      <c r="F21" s="44"/>
      <c r="G21" s="45"/>
      <c r="H21" s="44"/>
      <c r="I21" s="45"/>
      <c r="J21" s="45"/>
      <c r="K21" s="45"/>
      <c r="L21" s="45"/>
      <c r="M21" s="15"/>
      <c r="N21" s="15"/>
      <c r="O21" s="15"/>
      <c r="P21" s="15"/>
      <c r="Q21" s="15"/>
      <c r="R21" s="15"/>
      <c r="S21" s="23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8" customFormat="1" ht="12.75">
      <c r="A22" s="28"/>
      <c r="B22" s="10"/>
      <c r="C22" s="43"/>
      <c r="D22" s="44"/>
      <c r="E22" s="43"/>
      <c r="F22" s="44"/>
      <c r="G22" s="43"/>
      <c r="H22" s="44"/>
      <c r="I22" s="46"/>
      <c r="J22" s="46"/>
      <c r="K22" s="46"/>
      <c r="L22" s="45"/>
      <c r="M22" s="15"/>
      <c r="N22" s="15"/>
      <c r="O22" s="15"/>
      <c r="P22" s="15"/>
      <c r="Q22" s="15"/>
      <c r="R22" s="15"/>
      <c r="S22" s="23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8" customFormat="1" ht="12.75">
      <c r="A23" s="28"/>
      <c r="B23" s="10"/>
      <c r="C23" s="43"/>
      <c r="D23" s="44"/>
      <c r="E23" s="43"/>
      <c r="F23" s="44"/>
      <c r="G23" s="43"/>
      <c r="H23" s="44"/>
      <c r="I23" s="46"/>
      <c r="J23" s="46"/>
      <c r="K23" s="46"/>
      <c r="L23" s="45"/>
      <c r="M23" s="15"/>
      <c r="N23" s="15"/>
      <c r="O23" s="15"/>
      <c r="P23" s="15"/>
      <c r="Q23" s="15"/>
      <c r="R23" s="15"/>
      <c r="S23" s="23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8" customFormat="1" ht="12.75">
      <c r="A24" s="28"/>
      <c r="B24" s="10"/>
      <c r="C24" s="43"/>
      <c r="D24" s="44"/>
      <c r="E24" s="43"/>
      <c r="F24" s="44"/>
      <c r="G24" s="43"/>
      <c r="H24" s="44"/>
      <c r="I24" s="46"/>
      <c r="J24" s="46"/>
      <c r="K24" s="46"/>
      <c r="L24" s="45"/>
      <c r="M24" s="15"/>
      <c r="N24" s="15"/>
      <c r="O24" s="15"/>
      <c r="P24" s="15"/>
      <c r="Q24" s="15"/>
      <c r="R24" s="15"/>
      <c r="S24" s="23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3:18" ht="12.75">
      <c r="M25" s="18"/>
      <c r="N25" s="18"/>
      <c r="O25" s="18"/>
      <c r="P25" s="18"/>
      <c r="Q25" s="18"/>
      <c r="R25" s="18"/>
    </row>
    <row r="26" spans="1:30" ht="12.75">
      <c r="A26" s="28"/>
      <c r="B26" s="10"/>
      <c r="C26" s="44"/>
      <c r="D26" s="44"/>
      <c r="E26" s="44"/>
      <c r="F26" s="44"/>
      <c r="G26" s="44"/>
      <c r="H26" s="47"/>
      <c r="I26" s="47"/>
      <c r="J26" s="47"/>
      <c r="K26" s="47"/>
      <c r="L26" s="47"/>
      <c r="M26" s="17"/>
      <c r="N26" s="17"/>
      <c r="O26" s="17"/>
      <c r="P26" s="17"/>
      <c r="Q26" s="17"/>
      <c r="R26" s="17"/>
      <c r="S26" s="2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>
      <c r="A27" s="28"/>
      <c r="B27" s="10"/>
      <c r="C27" s="44"/>
      <c r="D27" s="44"/>
      <c r="E27" s="44"/>
      <c r="F27" s="44"/>
      <c r="G27" s="44"/>
      <c r="H27" s="47"/>
      <c r="I27" s="47"/>
      <c r="J27" s="47"/>
      <c r="K27" s="47"/>
      <c r="L27" s="47"/>
      <c r="M27" s="17"/>
      <c r="N27" s="17"/>
      <c r="O27" s="17"/>
      <c r="P27" s="17"/>
      <c r="Q27" s="17"/>
      <c r="R27" s="17"/>
      <c r="S27" s="2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>
      <c r="A28" s="28"/>
      <c r="B28" s="10"/>
      <c r="C28" s="44"/>
      <c r="D28" s="44"/>
      <c r="E28" s="44"/>
      <c r="F28" s="44"/>
      <c r="G28" s="44"/>
      <c r="H28" s="47"/>
      <c r="I28" s="47"/>
      <c r="J28" s="47"/>
      <c r="K28" s="47"/>
      <c r="L28" s="47"/>
      <c r="M28" s="17"/>
      <c r="N28" s="17"/>
      <c r="O28" s="17"/>
      <c r="P28" s="17"/>
      <c r="Q28" s="17"/>
      <c r="R28" s="17"/>
      <c r="S28" s="2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>
      <c r="A29" s="28"/>
      <c r="B29" s="10"/>
      <c r="C29" s="44"/>
      <c r="D29" s="44"/>
      <c r="E29" s="44"/>
      <c r="F29" s="44"/>
      <c r="G29" s="44"/>
      <c r="H29" s="47"/>
      <c r="I29" s="47"/>
      <c r="J29" s="47"/>
      <c r="K29" s="47"/>
      <c r="L29" s="47"/>
      <c r="M29" s="17"/>
      <c r="N29" s="17"/>
      <c r="O29" s="17"/>
      <c r="P29" s="17"/>
      <c r="Q29" s="17"/>
      <c r="R29" s="17"/>
      <c r="S29" s="2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>
      <c r="A30" s="28"/>
      <c r="B30" s="10"/>
      <c r="C30" s="44"/>
      <c r="D30" s="44"/>
      <c r="E30" s="44"/>
      <c r="F30" s="44"/>
      <c r="G30" s="44"/>
      <c r="H30" s="47"/>
      <c r="I30" s="47"/>
      <c r="J30" s="47"/>
      <c r="K30" s="47"/>
      <c r="L30" s="47"/>
      <c r="M30" s="17"/>
      <c r="N30" s="17"/>
      <c r="O30" s="17"/>
      <c r="P30" s="17"/>
      <c r="Q30" s="17"/>
      <c r="R30" s="17"/>
      <c r="S30" s="2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>
      <c r="A31" s="28"/>
      <c r="B31" s="10"/>
      <c r="C31" s="44"/>
      <c r="D31" s="44"/>
      <c r="E31" s="44"/>
      <c r="F31" s="44"/>
      <c r="G31" s="44"/>
      <c r="H31" s="47"/>
      <c r="I31" s="47"/>
      <c r="J31" s="47"/>
      <c r="K31" s="47"/>
      <c r="L31" s="47"/>
      <c r="M31" s="17"/>
      <c r="N31" s="17"/>
      <c r="O31" s="17"/>
      <c r="P31" s="17"/>
      <c r="Q31" s="17"/>
      <c r="R31" s="17"/>
      <c r="S31" s="2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>
      <c r="A32" s="28"/>
      <c r="B32" s="10"/>
      <c r="C32" s="44"/>
      <c r="D32" s="44"/>
      <c r="E32" s="44"/>
      <c r="F32" s="44"/>
      <c r="G32" s="44"/>
      <c r="H32" s="47"/>
      <c r="I32" s="47"/>
      <c r="J32" s="47"/>
      <c r="K32" s="47"/>
      <c r="L32" s="47"/>
      <c r="M32" s="17"/>
      <c r="N32" s="17"/>
      <c r="O32" s="17"/>
      <c r="P32" s="17"/>
      <c r="Q32" s="17"/>
      <c r="R32" s="17"/>
      <c r="S32" s="2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>
      <c r="A33" s="28"/>
      <c r="B33" s="10"/>
      <c r="C33" s="44"/>
      <c r="D33" s="44"/>
      <c r="E33" s="44"/>
      <c r="F33" s="44"/>
      <c r="G33" s="44"/>
      <c r="H33" s="47"/>
      <c r="I33" s="47"/>
      <c r="J33" s="47"/>
      <c r="K33" s="47"/>
      <c r="L33" s="47"/>
      <c r="M33" s="17"/>
      <c r="N33" s="17"/>
      <c r="O33" s="17"/>
      <c r="P33" s="17"/>
      <c r="Q33" s="17"/>
      <c r="R33" s="17"/>
      <c r="S33" s="2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>
      <c r="A34" s="28"/>
      <c r="B34" s="10"/>
      <c r="C34" s="44"/>
      <c r="D34" s="44"/>
      <c r="E34" s="44"/>
      <c r="F34" s="44"/>
      <c r="G34" s="44"/>
      <c r="H34" s="47"/>
      <c r="I34" s="47"/>
      <c r="J34" s="47"/>
      <c r="K34" s="47"/>
      <c r="L34" s="47"/>
      <c r="M34" s="17"/>
      <c r="N34" s="17"/>
      <c r="O34" s="17"/>
      <c r="P34" s="17"/>
      <c r="Q34" s="17"/>
      <c r="R34" s="17"/>
      <c r="S34" s="2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>
      <c r="A35" s="28"/>
      <c r="B35" s="10"/>
      <c r="C35" s="44"/>
      <c r="D35" s="44"/>
      <c r="E35" s="44"/>
      <c r="F35" s="44"/>
      <c r="G35" s="44"/>
      <c r="H35" s="47"/>
      <c r="I35" s="47"/>
      <c r="J35" s="47"/>
      <c r="K35" s="47"/>
      <c r="L35" s="47"/>
      <c r="M35" s="17"/>
      <c r="N35" s="17"/>
      <c r="O35" s="17"/>
      <c r="P35" s="17"/>
      <c r="Q35" s="17"/>
      <c r="R35" s="17"/>
      <c r="S35" s="2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>
      <c r="A36" s="28"/>
      <c r="B36" s="10"/>
      <c r="C36" s="44"/>
      <c r="D36" s="44"/>
      <c r="E36" s="44"/>
      <c r="F36" s="44"/>
      <c r="G36" s="44"/>
      <c r="H36" s="47"/>
      <c r="I36" s="47"/>
      <c r="J36" s="47"/>
      <c r="K36" s="47"/>
      <c r="L36" s="47"/>
      <c r="M36" s="17"/>
      <c r="N36" s="17"/>
      <c r="O36" s="17"/>
      <c r="P36" s="17"/>
      <c r="Q36" s="17"/>
      <c r="R36" s="17"/>
      <c r="S36" s="2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>
      <c r="A37" s="28"/>
      <c r="B37" s="10"/>
      <c r="C37" s="44"/>
      <c r="D37" s="44"/>
      <c r="E37" s="44"/>
      <c r="F37" s="44"/>
      <c r="G37" s="44"/>
      <c r="H37" s="47"/>
      <c r="I37" s="47"/>
      <c r="J37" s="47"/>
      <c r="K37" s="47"/>
      <c r="L37" s="47"/>
      <c r="M37" s="17"/>
      <c r="N37" s="17"/>
      <c r="O37" s="17"/>
      <c r="P37" s="17"/>
      <c r="Q37" s="17"/>
      <c r="R37" s="17"/>
      <c r="S37" s="2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s="28"/>
      <c r="B38" s="10"/>
      <c r="C38" s="44"/>
      <c r="D38" s="44"/>
      <c r="E38" s="44"/>
      <c r="F38" s="44"/>
      <c r="G38" s="44"/>
      <c r="H38" s="47"/>
      <c r="I38" s="47"/>
      <c r="J38" s="47"/>
      <c r="K38" s="47"/>
      <c r="L38" s="47"/>
      <c r="M38" s="17"/>
      <c r="N38" s="17"/>
      <c r="O38" s="17"/>
      <c r="P38" s="17"/>
      <c r="Q38" s="17"/>
      <c r="R38" s="17"/>
      <c r="S38" s="2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>
      <c r="A39" s="28"/>
      <c r="B39" s="10"/>
      <c r="C39" s="44"/>
      <c r="D39" s="44"/>
      <c r="E39" s="44"/>
      <c r="F39" s="44"/>
      <c r="G39" s="44"/>
      <c r="H39" s="47"/>
      <c r="I39" s="47"/>
      <c r="J39" s="47"/>
      <c r="K39" s="47"/>
      <c r="L39" s="47"/>
      <c r="M39" s="17"/>
      <c r="N39" s="17"/>
      <c r="O39" s="17"/>
      <c r="P39" s="17"/>
      <c r="Q39" s="17"/>
      <c r="R39" s="17"/>
      <c r="S39" s="2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>
      <c r="A40" s="28"/>
      <c r="B40" s="10"/>
      <c r="C40" s="44"/>
      <c r="D40" s="44"/>
      <c r="E40" s="44"/>
      <c r="F40" s="44"/>
      <c r="G40" s="44"/>
      <c r="H40" s="47"/>
      <c r="I40" s="47"/>
      <c r="J40" s="47"/>
      <c r="K40" s="47"/>
      <c r="L40" s="47"/>
      <c r="M40" s="17"/>
      <c r="N40" s="17"/>
      <c r="O40" s="17"/>
      <c r="P40" s="17"/>
      <c r="Q40" s="17"/>
      <c r="R40" s="17"/>
      <c r="S40" s="2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>
      <c r="A41" s="28"/>
      <c r="B41" s="10"/>
      <c r="C41" s="44"/>
      <c r="D41" s="44"/>
      <c r="E41" s="44"/>
      <c r="F41" s="44"/>
      <c r="G41" s="44"/>
      <c r="H41" s="47"/>
      <c r="I41" s="47"/>
      <c r="J41" s="47"/>
      <c r="K41" s="47"/>
      <c r="L41" s="47"/>
      <c r="M41" s="17"/>
      <c r="N41" s="17"/>
      <c r="O41" s="17"/>
      <c r="P41" s="17"/>
      <c r="Q41" s="17"/>
      <c r="R41" s="17"/>
      <c r="S41" s="2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>
      <c r="A42" s="28"/>
      <c r="B42" s="10"/>
      <c r="C42" s="44"/>
      <c r="D42" s="44"/>
      <c r="E42" s="44"/>
      <c r="F42" s="44"/>
      <c r="G42" s="44"/>
      <c r="H42" s="47"/>
      <c r="I42" s="47"/>
      <c r="J42" s="47"/>
      <c r="K42" s="47"/>
      <c r="L42" s="47"/>
      <c r="M42" s="17"/>
      <c r="N42" s="17"/>
      <c r="O42" s="17"/>
      <c r="P42" s="17"/>
      <c r="Q42" s="17"/>
      <c r="R42" s="17"/>
      <c r="S42" s="2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>
      <c r="A43" s="30"/>
      <c r="B43" s="12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18"/>
      <c r="N43" s="18"/>
      <c r="O43" s="18"/>
      <c r="P43" s="18"/>
      <c r="Q43" s="18"/>
      <c r="R43" s="18"/>
      <c r="S43" s="27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>
      <c r="A44" s="30"/>
      <c r="B44" s="12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18"/>
      <c r="N44" s="18"/>
      <c r="O44" s="18"/>
      <c r="P44" s="18"/>
      <c r="Q44" s="18"/>
      <c r="R44" s="18"/>
      <c r="S44" s="27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>
      <c r="A45" s="30"/>
      <c r="B45" s="12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18"/>
      <c r="N45" s="18"/>
      <c r="O45" s="18"/>
      <c r="P45" s="18"/>
      <c r="Q45" s="18"/>
      <c r="R45" s="18"/>
      <c r="S45" s="27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30"/>
      <c r="B46" s="12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18"/>
      <c r="N46" s="18"/>
      <c r="O46" s="18"/>
      <c r="P46" s="18"/>
      <c r="Q46" s="18"/>
      <c r="R46" s="18"/>
      <c r="S46" s="2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>
      <c r="A47" s="30"/>
      <c r="B47" s="12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18"/>
      <c r="N47" s="18"/>
      <c r="O47" s="18"/>
      <c r="P47" s="18"/>
      <c r="Q47" s="18"/>
      <c r="R47" s="18"/>
      <c r="S47" s="27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30"/>
      <c r="B48" s="12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18"/>
      <c r="N48" s="18"/>
      <c r="O48" s="18"/>
      <c r="P48" s="18"/>
      <c r="Q48" s="18"/>
      <c r="R48" s="18"/>
      <c r="S48" s="27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</sheetData>
  <mergeCells count="21">
    <mergeCell ref="D2:M2"/>
    <mergeCell ref="L4:L6"/>
    <mergeCell ref="K4:K6"/>
    <mergeCell ref="E1:K1"/>
    <mergeCell ref="S4:S6"/>
    <mergeCell ref="M5:N5"/>
    <mergeCell ref="O5:O6"/>
    <mergeCell ref="P5:P6"/>
    <mergeCell ref="Q5:Q6"/>
    <mergeCell ref="R5:R6"/>
    <mergeCell ref="M4:R4"/>
    <mergeCell ref="B4:B6"/>
    <mergeCell ref="A4:A6"/>
    <mergeCell ref="J4:J6"/>
    <mergeCell ref="I4:I6"/>
    <mergeCell ref="H4:H6"/>
    <mergeCell ref="G4:G6"/>
    <mergeCell ref="F4:F6"/>
    <mergeCell ref="E4:E6"/>
    <mergeCell ref="D4:D6"/>
    <mergeCell ref="C4:C6"/>
  </mergeCells>
  <printOptions/>
  <pageMargins left="0.17" right="0.23" top="0.18" bottom="0.17" header="0.17" footer="0.17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workbookViewId="0" topLeftCell="A1">
      <selection activeCell="D1" sqref="D1:J1"/>
    </sheetView>
  </sheetViews>
  <sheetFormatPr defaultColWidth="9.00390625" defaultRowHeight="12.75"/>
  <cols>
    <col min="1" max="1" width="6.00390625" style="0" customWidth="1"/>
    <col min="2" max="2" width="27.625" style="50" customWidth="1"/>
    <col min="3" max="3" width="31.375" style="0" customWidth="1"/>
    <col min="4" max="4" width="25.125" style="51" customWidth="1"/>
    <col min="5" max="5" width="14.375" style="0" customWidth="1"/>
    <col min="6" max="6" width="10.00390625" style="0" customWidth="1"/>
    <col min="7" max="7" width="12.875" style="0" customWidth="1"/>
    <col min="8" max="8" width="14.125" style="52" customWidth="1"/>
    <col min="9" max="10" width="14.00390625" style="52" customWidth="1"/>
    <col min="11" max="11" width="14.875" style="52" customWidth="1"/>
    <col min="12" max="12" width="14.625" style="52" customWidth="1"/>
    <col min="13" max="13" width="15.00390625" style="52" customWidth="1"/>
  </cols>
  <sheetData>
    <row r="1" spans="4:10" ht="21.75" customHeight="1">
      <c r="D1" s="75" t="s">
        <v>225</v>
      </c>
      <c r="E1" s="75"/>
      <c r="F1" s="75"/>
      <c r="G1" s="75"/>
      <c r="H1" s="75"/>
      <c r="I1" s="75"/>
      <c r="J1" s="107"/>
    </row>
    <row r="3" spans="1:13" ht="49.5" customHeight="1">
      <c r="A3" s="77" t="s">
        <v>25</v>
      </c>
      <c r="B3" s="78" t="s">
        <v>26</v>
      </c>
      <c r="C3" s="77" t="s">
        <v>27</v>
      </c>
      <c r="D3" s="124" t="s">
        <v>28</v>
      </c>
      <c r="E3" s="77" t="s">
        <v>29</v>
      </c>
      <c r="F3" s="77"/>
      <c r="G3" s="77"/>
      <c r="H3" s="76" t="s">
        <v>33</v>
      </c>
      <c r="I3" s="76"/>
      <c r="J3" s="76"/>
      <c r="K3" s="76"/>
      <c r="L3" s="76"/>
      <c r="M3" s="76"/>
    </row>
    <row r="4" spans="1:13" ht="39.75" customHeight="1">
      <c r="A4" s="77"/>
      <c r="B4" s="78"/>
      <c r="C4" s="77"/>
      <c r="D4" s="125"/>
      <c r="E4" s="77" t="s">
        <v>30</v>
      </c>
      <c r="F4" s="77" t="s">
        <v>31</v>
      </c>
      <c r="G4" s="77" t="s">
        <v>32</v>
      </c>
      <c r="H4" s="76" t="s">
        <v>34</v>
      </c>
      <c r="I4" s="76"/>
      <c r="J4" s="53" t="s">
        <v>37</v>
      </c>
      <c r="K4" s="53" t="s">
        <v>40</v>
      </c>
      <c r="L4" s="76" t="s">
        <v>41</v>
      </c>
      <c r="M4" s="76"/>
    </row>
    <row r="5" spans="1:13" ht="52.5" customHeight="1">
      <c r="A5" s="77"/>
      <c r="B5" s="78"/>
      <c r="C5" s="77"/>
      <c r="D5" s="125"/>
      <c r="E5" s="77"/>
      <c r="F5" s="77"/>
      <c r="G5" s="77"/>
      <c r="H5" s="76" t="s">
        <v>35</v>
      </c>
      <c r="I5" s="76" t="s">
        <v>36</v>
      </c>
      <c r="J5" s="76" t="s">
        <v>38</v>
      </c>
      <c r="K5" s="76" t="s">
        <v>39</v>
      </c>
      <c r="L5" s="53" t="s">
        <v>42</v>
      </c>
      <c r="M5" s="53" t="s">
        <v>43</v>
      </c>
    </row>
    <row r="6" spans="1:13" ht="29.25" customHeight="1">
      <c r="A6" s="77"/>
      <c r="B6" s="78"/>
      <c r="C6" s="77"/>
      <c r="D6" s="126"/>
      <c r="E6" s="77"/>
      <c r="F6" s="77"/>
      <c r="G6" s="77"/>
      <c r="H6" s="76"/>
      <c r="I6" s="76"/>
      <c r="J6" s="76"/>
      <c r="K6" s="76"/>
      <c r="L6" s="53" t="s">
        <v>39</v>
      </c>
      <c r="M6" s="53" t="s">
        <v>39</v>
      </c>
    </row>
    <row r="7" spans="1:13" s="95" customFormat="1" ht="38.25">
      <c r="A7" s="92" t="s">
        <v>44</v>
      </c>
      <c r="B7" s="91" t="s">
        <v>45</v>
      </c>
      <c r="C7" s="91" t="s">
        <v>46</v>
      </c>
      <c r="D7" s="96" t="s">
        <v>47</v>
      </c>
      <c r="E7" s="92" t="s">
        <v>46</v>
      </c>
      <c r="F7" s="92" t="s">
        <v>46</v>
      </c>
      <c r="G7" s="92" t="s">
        <v>46</v>
      </c>
      <c r="H7" s="94">
        <f aca="true" t="shared" si="0" ref="H7:M7">H8+H42+H44+H48+H54+H61+H76+H99+H133+H145+H147+H149+H152+H156</f>
        <v>132173.8</v>
      </c>
      <c r="I7" s="94">
        <f t="shared" si="0"/>
        <v>130925.60000000002</v>
      </c>
      <c r="J7" s="94">
        <f t="shared" si="0"/>
        <v>150335.4</v>
      </c>
      <c r="K7" s="94">
        <f t="shared" si="0"/>
        <v>161455.3275</v>
      </c>
      <c r="L7" s="94">
        <f t="shared" si="0"/>
        <v>172757.20812499998</v>
      </c>
      <c r="M7" s="94">
        <f t="shared" si="0"/>
        <v>183986.41795312503</v>
      </c>
    </row>
    <row r="8" spans="1:13" s="95" customFormat="1" ht="12.75" customHeight="1">
      <c r="A8" s="101">
        <v>1</v>
      </c>
      <c r="B8" s="91" t="s">
        <v>45</v>
      </c>
      <c r="C8" s="127" t="s">
        <v>195</v>
      </c>
      <c r="D8" s="102" t="s">
        <v>48</v>
      </c>
      <c r="E8" s="127" t="s">
        <v>180</v>
      </c>
      <c r="F8" s="127" t="s">
        <v>233</v>
      </c>
      <c r="G8" s="81">
        <v>38718</v>
      </c>
      <c r="H8" s="94">
        <f aca="true" t="shared" si="1" ref="H8:M8">H9+H10+H11+H12+H13+H14+H15+H16+H17+H18+H19+H20+H21+H22+H23+H24+H25+H26+H27+H28+H29+H30+H31+H32+H33+H34+H35+H36+H37+H38+H39+H40+H41</f>
        <v>12146.299999999997</v>
      </c>
      <c r="I8" s="94">
        <f t="shared" si="1"/>
        <v>11995.699999999995</v>
      </c>
      <c r="J8" s="94">
        <f t="shared" si="1"/>
        <v>12765.899999999998</v>
      </c>
      <c r="K8" s="94">
        <f t="shared" si="1"/>
        <v>13723.342499999999</v>
      </c>
      <c r="L8" s="94">
        <f t="shared" si="1"/>
        <v>14683.976475</v>
      </c>
      <c r="M8" s="94">
        <f t="shared" si="1"/>
        <v>15638.434945875002</v>
      </c>
    </row>
    <row r="9" spans="1:13" ht="12.75" customHeight="1">
      <c r="A9" s="122"/>
      <c r="B9" s="54" t="s">
        <v>49</v>
      </c>
      <c r="C9" s="129"/>
      <c r="D9" s="73"/>
      <c r="E9" s="79"/>
      <c r="F9" s="129"/>
      <c r="G9" s="129"/>
      <c r="H9" s="64">
        <v>5859.9</v>
      </c>
      <c r="I9" s="56">
        <v>5859.9</v>
      </c>
      <c r="J9" s="56">
        <v>5862.6</v>
      </c>
      <c r="K9" s="56">
        <f>J9*107.5/100</f>
        <v>6302.295</v>
      </c>
      <c r="L9" s="56">
        <f>K9*107/100</f>
        <v>6743.455650000001</v>
      </c>
      <c r="M9" s="56">
        <f>L9*106.5/100</f>
        <v>7181.780267250001</v>
      </c>
    </row>
    <row r="10" spans="1:13" ht="12.75">
      <c r="A10" s="122"/>
      <c r="B10" s="54" t="s">
        <v>50</v>
      </c>
      <c r="C10" s="129"/>
      <c r="D10" s="73"/>
      <c r="E10" s="79"/>
      <c r="F10" s="129"/>
      <c r="G10" s="129"/>
      <c r="H10" s="56">
        <v>9.7</v>
      </c>
      <c r="I10" s="56">
        <v>9.7</v>
      </c>
      <c r="J10" s="56">
        <v>18.3</v>
      </c>
      <c r="K10" s="56">
        <f aca="true" t="shared" si="2" ref="K10:K87">J10*107.5/100</f>
        <v>19.6725</v>
      </c>
      <c r="L10" s="56">
        <f aca="true" t="shared" si="3" ref="L10:L87">K10*107/100</f>
        <v>21.049575</v>
      </c>
      <c r="M10" s="56">
        <f aca="true" t="shared" si="4" ref="M10:M87">L10*106.5/100</f>
        <v>22.417797375</v>
      </c>
    </row>
    <row r="11" spans="1:13" ht="12.75">
      <c r="A11" s="122"/>
      <c r="B11" s="54" t="s">
        <v>51</v>
      </c>
      <c r="C11" s="129"/>
      <c r="D11" s="73"/>
      <c r="E11" s="79"/>
      <c r="F11" s="129"/>
      <c r="G11" s="129"/>
      <c r="H11" s="56">
        <v>1243.4</v>
      </c>
      <c r="I11" s="56">
        <v>1243.4</v>
      </c>
      <c r="J11" s="56">
        <v>1538.6</v>
      </c>
      <c r="K11" s="56">
        <f t="shared" si="2"/>
        <v>1653.995</v>
      </c>
      <c r="L11" s="56">
        <f t="shared" si="3"/>
        <v>1769.77465</v>
      </c>
      <c r="M11" s="56">
        <f t="shared" si="4"/>
        <v>1884.81000225</v>
      </c>
    </row>
    <row r="12" spans="1:13" ht="12.75">
      <c r="A12" s="122"/>
      <c r="B12" s="54" t="s">
        <v>52</v>
      </c>
      <c r="C12" s="129"/>
      <c r="D12" s="73"/>
      <c r="E12" s="79"/>
      <c r="F12" s="129"/>
      <c r="G12" s="129"/>
      <c r="H12" s="56">
        <v>244.4</v>
      </c>
      <c r="I12" s="56">
        <v>244.4</v>
      </c>
      <c r="J12" s="56">
        <v>240.5</v>
      </c>
      <c r="K12" s="56">
        <f t="shared" si="2"/>
        <v>258.5375</v>
      </c>
      <c r="L12" s="56">
        <f t="shared" si="3"/>
        <v>276.635125</v>
      </c>
      <c r="M12" s="56">
        <f t="shared" si="4"/>
        <v>294.616408125</v>
      </c>
    </row>
    <row r="13" spans="1:13" ht="12.75">
      <c r="A13" s="122"/>
      <c r="B13" s="54" t="s">
        <v>53</v>
      </c>
      <c r="C13" s="129"/>
      <c r="D13" s="73"/>
      <c r="E13" s="79"/>
      <c r="F13" s="129"/>
      <c r="G13" s="129"/>
      <c r="H13" s="56">
        <v>8.8</v>
      </c>
      <c r="I13" s="56">
        <v>8.8</v>
      </c>
      <c r="J13" s="56">
        <v>8.8</v>
      </c>
      <c r="K13" s="56">
        <f t="shared" si="2"/>
        <v>9.46</v>
      </c>
      <c r="L13" s="56">
        <f t="shared" si="3"/>
        <v>10.122200000000001</v>
      </c>
      <c r="M13" s="56">
        <f t="shared" si="4"/>
        <v>10.780143</v>
      </c>
    </row>
    <row r="14" spans="1:13" ht="12.75">
      <c r="A14" s="122"/>
      <c r="B14" s="54" t="s">
        <v>54</v>
      </c>
      <c r="C14" s="129"/>
      <c r="D14" s="73"/>
      <c r="E14" s="79"/>
      <c r="F14" s="129"/>
      <c r="G14" s="129"/>
      <c r="H14" s="56">
        <v>210.6</v>
      </c>
      <c r="I14" s="56">
        <v>207.2</v>
      </c>
      <c r="J14" s="56">
        <v>200.7</v>
      </c>
      <c r="K14" s="56">
        <f t="shared" si="2"/>
        <v>215.7525</v>
      </c>
      <c r="L14" s="56">
        <f t="shared" si="3"/>
        <v>230.85517499999997</v>
      </c>
      <c r="M14" s="56">
        <f t="shared" si="4"/>
        <v>245.86076137499995</v>
      </c>
    </row>
    <row r="15" spans="1:13" ht="12.75">
      <c r="A15" s="122"/>
      <c r="B15" s="54" t="s">
        <v>55</v>
      </c>
      <c r="C15" s="129"/>
      <c r="D15" s="73"/>
      <c r="E15" s="79"/>
      <c r="F15" s="129"/>
      <c r="G15" s="129"/>
      <c r="H15" s="56">
        <v>596.3</v>
      </c>
      <c r="I15" s="56">
        <v>511.3</v>
      </c>
      <c r="J15" s="56">
        <v>1030</v>
      </c>
      <c r="K15" s="56">
        <f t="shared" si="2"/>
        <v>1107.25</v>
      </c>
      <c r="L15" s="56">
        <f t="shared" si="3"/>
        <v>1184.7575</v>
      </c>
      <c r="M15" s="56">
        <f t="shared" si="4"/>
        <v>1261.7667374999999</v>
      </c>
    </row>
    <row r="16" spans="1:13" ht="12.75">
      <c r="A16" s="122"/>
      <c r="B16" s="54" t="s">
        <v>56</v>
      </c>
      <c r="C16" s="129"/>
      <c r="D16" s="73"/>
      <c r="E16" s="79"/>
      <c r="F16" s="129"/>
      <c r="G16" s="129"/>
      <c r="H16" s="56">
        <v>349.8</v>
      </c>
      <c r="I16" s="56">
        <v>349.6</v>
      </c>
      <c r="J16" s="56">
        <v>457.8</v>
      </c>
      <c r="K16" s="56">
        <f t="shared" si="2"/>
        <v>492.135</v>
      </c>
      <c r="L16" s="56">
        <f t="shared" si="3"/>
        <v>526.58445</v>
      </c>
      <c r="M16" s="56">
        <f t="shared" si="4"/>
        <v>560.8124392499999</v>
      </c>
    </row>
    <row r="17" spans="1:13" ht="12.75">
      <c r="A17" s="122"/>
      <c r="B17" s="54" t="s">
        <v>57</v>
      </c>
      <c r="C17" s="129"/>
      <c r="D17" s="73"/>
      <c r="E17" s="79"/>
      <c r="F17" s="129"/>
      <c r="G17" s="129"/>
      <c r="H17" s="56">
        <v>226.9</v>
      </c>
      <c r="I17" s="56">
        <v>226.9</v>
      </c>
      <c r="J17" s="56">
        <v>195</v>
      </c>
      <c r="K17" s="56">
        <f t="shared" si="2"/>
        <v>209.625</v>
      </c>
      <c r="L17" s="56">
        <f t="shared" si="3"/>
        <v>224.29875</v>
      </c>
      <c r="M17" s="56">
        <f t="shared" si="4"/>
        <v>238.87816875000001</v>
      </c>
    </row>
    <row r="18" spans="1:13" ht="12.75">
      <c r="A18" s="122"/>
      <c r="B18" s="54" t="s">
        <v>58</v>
      </c>
      <c r="C18" s="129"/>
      <c r="D18" s="73"/>
      <c r="E18" s="79"/>
      <c r="F18" s="129"/>
      <c r="G18" s="129"/>
      <c r="H18" s="56">
        <v>535.9</v>
      </c>
      <c r="I18" s="56">
        <v>532.9</v>
      </c>
      <c r="J18" s="56">
        <v>235</v>
      </c>
      <c r="K18" s="56">
        <f t="shared" si="2"/>
        <v>252.625</v>
      </c>
      <c r="L18" s="56">
        <f t="shared" si="3"/>
        <v>270.30875</v>
      </c>
      <c r="M18" s="56">
        <f t="shared" si="4"/>
        <v>287.87881875</v>
      </c>
    </row>
    <row r="19" spans="1:13" ht="12.75">
      <c r="A19" s="122"/>
      <c r="B19" s="54" t="s">
        <v>59</v>
      </c>
      <c r="C19" s="129"/>
      <c r="D19" s="73"/>
      <c r="E19" s="79"/>
      <c r="F19" s="129"/>
      <c r="G19" s="129"/>
      <c r="H19" s="56">
        <v>624.4</v>
      </c>
      <c r="I19" s="56">
        <v>571</v>
      </c>
      <c r="J19" s="56">
        <v>617.5</v>
      </c>
      <c r="K19" s="56">
        <f t="shared" si="2"/>
        <v>663.8125</v>
      </c>
      <c r="L19" s="56">
        <f t="shared" si="3"/>
        <v>710.279375</v>
      </c>
      <c r="M19" s="56">
        <f t="shared" si="4"/>
        <v>756.4475343749999</v>
      </c>
    </row>
    <row r="20" spans="1:13" ht="12.75">
      <c r="A20" s="122"/>
      <c r="B20" s="54" t="s">
        <v>60</v>
      </c>
      <c r="C20" s="129"/>
      <c r="D20" s="73"/>
      <c r="E20" s="79"/>
      <c r="F20" s="129"/>
      <c r="G20" s="129"/>
      <c r="H20" s="56">
        <v>1147.3</v>
      </c>
      <c r="I20" s="56">
        <v>1147.3</v>
      </c>
      <c r="J20" s="56">
        <v>1181.6</v>
      </c>
      <c r="K20" s="56">
        <f t="shared" si="2"/>
        <v>1270.2199999999998</v>
      </c>
      <c r="L20" s="56">
        <f t="shared" si="3"/>
        <v>1359.1354</v>
      </c>
      <c r="M20" s="56">
        <f t="shared" si="4"/>
        <v>1447.4792009999999</v>
      </c>
    </row>
    <row r="21" spans="1:13" ht="12.75">
      <c r="A21" s="122"/>
      <c r="B21" s="54" t="s">
        <v>61</v>
      </c>
      <c r="C21" s="129"/>
      <c r="D21" s="73"/>
      <c r="E21" s="79"/>
      <c r="F21" s="129"/>
      <c r="G21" s="129"/>
      <c r="H21" s="56">
        <v>3.3</v>
      </c>
      <c r="I21" s="56">
        <v>3.3</v>
      </c>
      <c r="J21" s="56">
        <v>2.5</v>
      </c>
      <c r="K21" s="56">
        <f t="shared" si="2"/>
        <v>2.6875</v>
      </c>
      <c r="L21" s="56">
        <f t="shared" si="3"/>
        <v>2.875625</v>
      </c>
      <c r="M21" s="56">
        <f t="shared" si="4"/>
        <v>3.0625406249999996</v>
      </c>
    </row>
    <row r="22" spans="1:13" ht="12.75">
      <c r="A22" s="122"/>
      <c r="B22" s="54" t="s">
        <v>62</v>
      </c>
      <c r="C22" s="129"/>
      <c r="D22" s="73"/>
      <c r="E22" s="79"/>
      <c r="F22" s="129"/>
      <c r="G22" s="129"/>
      <c r="H22" s="56">
        <v>270.2</v>
      </c>
      <c r="I22" s="56">
        <v>270.2</v>
      </c>
      <c r="J22" s="56">
        <v>308.8</v>
      </c>
      <c r="K22" s="56">
        <f t="shared" si="2"/>
        <v>331.96</v>
      </c>
      <c r="L22" s="56">
        <f t="shared" si="3"/>
        <v>355.1972</v>
      </c>
      <c r="M22" s="56">
        <f t="shared" si="4"/>
        <v>378.285018</v>
      </c>
    </row>
    <row r="23" spans="1:13" ht="12.75">
      <c r="A23" s="122"/>
      <c r="B23" s="54" t="s">
        <v>63</v>
      </c>
      <c r="C23" s="129"/>
      <c r="D23" s="73"/>
      <c r="E23" s="79"/>
      <c r="F23" s="129"/>
      <c r="G23" s="129"/>
      <c r="H23" s="56">
        <v>27.1</v>
      </c>
      <c r="I23" s="56">
        <v>26.8</v>
      </c>
      <c r="J23" s="56">
        <v>26.7</v>
      </c>
      <c r="K23" s="56">
        <f t="shared" si="2"/>
        <v>28.7025</v>
      </c>
      <c r="L23" s="56">
        <f t="shared" si="3"/>
        <v>30.711675</v>
      </c>
      <c r="M23" s="56">
        <f t="shared" si="4"/>
        <v>32.707933875</v>
      </c>
    </row>
    <row r="24" spans="1:13" ht="12.75">
      <c r="A24" s="122"/>
      <c r="B24" s="54" t="s">
        <v>64</v>
      </c>
      <c r="C24" s="129"/>
      <c r="D24" s="73"/>
      <c r="E24" s="79"/>
      <c r="F24" s="129"/>
      <c r="G24" s="129"/>
      <c r="H24" s="56">
        <v>0.1</v>
      </c>
      <c r="I24" s="56">
        <v>0.1</v>
      </c>
      <c r="J24" s="56">
        <v>1.1</v>
      </c>
      <c r="K24" s="56">
        <f t="shared" si="2"/>
        <v>1.1825</v>
      </c>
      <c r="L24" s="56">
        <f t="shared" si="3"/>
        <v>1.2652750000000001</v>
      </c>
      <c r="M24" s="56">
        <f t="shared" si="4"/>
        <v>1.347517875</v>
      </c>
    </row>
    <row r="25" spans="1:13" ht="12.75">
      <c r="A25" s="122"/>
      <c r="B25" s="54" t="s">
        <v>65</v>
      </c>
      <c r="C25" s="129"/>
      <c r="D25" s="73"/>
      <c r="E25" s="79"/>
      <c r="F25" s="129"/>
      <c r="G25" s="129"/>
      <c r="H25" s="56">
        <v>13.7</v>
      </c>
      <c r="I25" s="56">
        <v>10</v>
      </c>
      <c r="J25" s="56">
        <v>13.7</v>
      </c>
      <c r="K25" s="56">
        <f t="shared" si="2"/>
        <v>14.7275</v>
      </c>
      <c r="L25" s="56">
        <f t="shared" si="3"/>
        <v>15.758424999999999</v>
      </c>
      <c r="M25" s="56">
        <f t="shared" si="4"/>
        <v>16.782722624999998</v>
      </c>
    </row>
    <row r="26" spans="1:13" ht="12.75">
      <c r="A26" s="122"/>
      <c r="B26" s="54" t="s">
        <v>66</v>
      </c>
      <c r="C26" s="129"/>
      <c r="D26" s="73"/>
      <c r="E26" s="79"/>
      <c r="F26" s="129"/>
      <c r="G26" s="129"/>
      <c r="H26" s="56">
        <v>8.8</v>
      </c>
      <c r="I26" s="56">
        <v>8.8</v>
      </c>
      <c r="J26" s="56">
        <v>4.3</v>
      </c>
      <c r="K26" s="56">
        <f t="shared" si="2"/>
        <v>4.6225</v>
      </c>
      <c r="L26" s="56">
        <f t="shared" si="3"/>
        <v>4.9460749999999996</v>
      </c>
      <c r="M26" s="56">
        <f t="shared" si="4"/>
        <v>5.2675698749999995</v>
      </c>
    </row>
    <row r="27" spans="1:13" ht="12.75">
      <c r="A27" s="122"/>
      <c r="B27" s="54" t="s">
        <v>67</v>
      </c>
      <c r="C27" s="129"/>
      <c r="D27" s="73"/>
      <c r="E27" s="79"/>
      <c r="F27" s="129"/>
      <c r="G27" s="129"/>
      <c r="H27" s="56">
        <v>33</v>
      </c>
      <c r="I27" s="56">
        <v>31.4</v>
      </c>
      <c r="J27" s="56">
        <v>12.5</v>
      </c>
      <c r="K27" s="56">
        <f t="shared" si="2"/>
        <v>13.4375</v>
      </c>
      <c r="L27" s="56">
        <f t="shared" si="3"/>
        <v>14.378125</v>
      </c>
      <c r="M27" s="56">
        <f t="shared" si="4"/>
        <v>15.312703125</v>
      </c>
    </row>
    <row r="28" spans="1:13" ht="12.75">
      <c r="A28" s="122"/>
      <c r="B28" s="54" t="s">
        <v>68</v>
      </c>
      <c r="C28" s="129"/>
      <c r="D28" s="73"/>
      <c r="E28" s="79"/>
      <c r="F28" s="129"/>
      <c r="G28" s="129"/>
      <c r="H28" s="56">
        <v>0.7</v>
      </c>
      <c r="I28" s="56">
        <v>0.7</v>
      </c>
      <c r="J28" s="56">
        <v>2.9</v>
      </c>
      <c r="K28" s="56">
        <f t="shared" si="2"/>
        <v>3.1175</v>
      </c>
      <c r="L28" s="56">
        <f t="shared" si="3"/>
        <v>3.335725</v>
      </c>
      <c r="M28" s="56">
        <f t="shared" si="4"/>
        <v>3.552547125</v>
      </c>
    </row>
    <row r="29" spans="1:13" ht="12.75">
      <c r="A29" s="122"/>
      <c r="B29" s="54" t="s">
        <v>69</v>
      </c>
      <c r="C29" s="129"/>
      <c r="D29" s="73"/>
      <c r="E29" s="79"/>
      <c r="F29" s="129"/>
      <c r="G29" s="129"/>
      <c r="H29" s="56">
        <v>95.3</v>
      </c>
      <c r="I29" s="56">
        <v>95.3</v>
      </c>
      <c r="J29" s="56">
        <v>57</v>
      </c>
      <c r="K29" s="56">
        <f t="shared" si="2"/>
        <v>61.275</v>
      </c>
      <c r="L29" s="56">
        <f t="shared" si="3"/>
        <v>65.56425</v>
      </c>
      <c r="M29" s="56">
        <f t="shared" si="4"/>
        <v>69.82592625000001</v>
      </c>
    </row>
    <row r="30" spans="1:13" ht="12.75">
      <c r="A30" s="122"/>
      <c r="B30" s="54" t="s">
        <v>70</v>
      </c>
      <c r="C30" s="129"/>
      <c r="D30" s="73"/>
      <c r="E30" s="79"/>
      <c r="F30" s="129"/>
      <c r="G30" s="129"/>
      <c r="H30" s="56">
        <v>88.8</v>
      </c>
      <c r="I30" s="56">
        <v>88.8</v>
      </c>
      <c r="J30" s="56">
        <v>77.8</v>
      </c>
      <c r="K30" s="56">
        <f t="shared" si="2"/>
        <v>83.635</v>
      </c>
      <c r="L30" s="56">
        <f t="shared" si="3"/>
        <v>89.48944999999999</v>
      </c>
      <c r="M30" s="56">
        <f t="shared" si="4"/>
        <v>95.30626424999998</v>
      </c>
    </row>
    <row r="31" spans="1:13" ht="12.75">
      <c r="A31" s="122"/>
      <c r="B31" s="54" t="s">
        <v>71</v>
      </c>
      <c r="C31" s="129"/>
      <c r="D31" s="73"/>
      <c r="E31" s="79"/>
      <c r="F31" s="129"/>
      <c r="G31" s="129"/>
      <c r="H31" s="56">
        <v>433.5</v>
      </c>
      <c r="I31" s="56">
        <v>433.5</v>
      </c>
      <c r="J31" s="56">
        <v>521.4</v>
      </c>
      <c r="K31" s="56">
        <f t="shared" si="2"/>
        <v>560.505</v>
      </c>
      <c r="L31" s="56">
        <f t="shared" si="3"/>
        <v>599.7403499999999</v>
      </c>
      <c r="M31" s="56">
        <f t="shared" si="4"/>
        <v>638.7234727499999</v>
      </c>
    </row>
    <row r="32" spans="1:13" ht="12.75">
      <c r="A32" s="122"/>
      <c r="B32" s="54" t="s">
        <v>218</v>
      </c>
      <c r="C32" s="129"/>
      <c r="D32" s="73"/>
      <c r="E32" s="79"/>
      <c r="F32" s="129"/>
      <c r="G32" s="129"/>
      <c r="H32" s="56"/>
      <c r="I32" s="56"/>
      <c r="J32" s="56"/>
      <c r="K32" s="56">
        <f t="shared" si="2"/>
        <v>0</v>
      </c>
      <c r="L32" s="56">
        <f t="shared" si="3"/>
        <v>0</v>
      </c>
      <c r="M32" s="56">
        <f t="shared" si="4"/>
        <v>0</v>
      </c>
    </row>
    <row r="33" spans="1:13" ht="12.75">
      <c r="A33" s="122"/>
      <c r="B33" s="54" t="s">
        <v>72</v>
      </c>
      <c r="C33" s="129"/>
      <c r="D33" s="73"/>
      <c r="E33" s="79"/>
      <c r="F33" s="129"/>
      <c r="G33" s="129"/>
      <c r="H33" s="56">
        <v>103.9</v>
      </c>
      <c r="I33" s="56">
        <v>103.9</v>
      </c>
      <c r="J33" s="56">
        <v>135.8</v>
      </c>
      <c r="K33" s="56">
        <f t="shared" si="2"/>
        <v>145.985</v>
      </c>
      <c r="L33" s="56">
        <f t="shared" si="3"/>
        <v>156.20395000000002</v>
      </c>
      <c r="M33" s="56">
        <f t="shared" si="4"/>
        <v>166.35720675000002</v>
      </c>
    </row>
    <row r="34" spans="1:13" ht="12.75">
      <c r="A34" s="122"/>
      <c r="B34" s="54" t="s">
        <v>73</v>
      </c>
      <c r="C34" s="129"/>
      <c r="D34" s="73"/>
      <c r="E34" s="79"/>
      <c r="F34" s="129"/>
      <c r="G34" s="129"/>
      <c r="H34" s="56">
        <v>5.5</v>
      </c>
      <c r="I34" s="56">
        <v>5.5</v>
      </c>
      <c r="J34" s="56">
        <v>7</v>
      </c>
      <c r="K34" s="56">
        <f t="shared" si="2"/>
        <v>7.525</v>
      </c>
      <c r="L34" s="56">
        <f t="shared" si="3"/>
        <v>8.05175</v>
      </c>
      <c r="M34" s="56">
        <f t="shared" si="4"/>
        <v>8.57511375</v>
      </c>
    </row>
    <row r="35" spans="1:13" ht="12.75">
      <c r="A35" s="122"/>
      <c r="B35" s="54" t="s">
        <v>219</v>
      </c>
      <c r="C35" s="129"/>
      <c r="D35" s="73"/>
      <c r="E35" s="79"/>
      <c r="F35" s="129"/>
      <c r="G35" s="129"/>
      <c r="H35" s="56"/>
      <c r="I35" s="56"/>
      <c r="J35" s="56"/>
      <c r="K35" s="56">
        <f t="shared" si="2"/>
        <v>0</v>
      </c>
      <c r="L35" s="56">
        <f t="shared" si="3"/>
        <v>0</v>
      </c>
      <c r="M35" s="56">
        <f t="shared" si="4"/>
        <v>0</v>
      </c>
    </row>
    <row r="36" spans="1:13" ht="12.75">
      <c r="A36" s="122"/>
      <c r="B36" s="54" t="s">
        <v>220</v>
      </c>
      <c r="C36" s="129"/>
      <c r="D36" s="73"/>
      <c r="E36" s="79"/>
      <c r="F36" s="129"/>
      <c r="G36" s="129"/>
      <c r="H36" s="56"/>
      <c r="I36" s="56"/>
      <c r="J36" s="56"/>
      <c r="K36" s="56">
        <f t="shared" si="2"/>
        <v>0</v>
      </c>
      <c r="L36" s="56">
        <f t="shared" si="3"/>
        <v>0</v>
      </c>
      <c r="M36" s="56">
        <f t="shared" si="4"/>
        <v>0</v>
      </c>
    </row>
    <row r="37" spans="1:13" ht="12.75">
      <c r="A37" s="122"/>
      <c r="B37" s="54" t="s">
        <v>221</v>
      </c>
      <c r="C37" s="129"/>
      <c r="D37" s="73"/>
      <c r="E37" s="79"/>
      <c r="F37" s="129"/>
      <c r="G37" s="129"/>
      <c r="H37" s="56"/>
      <c r="I37" s="56"/>
      <c r="J37" s="56"/>
      <c r="K37" s="56">
        <f t="shared" si="2"/>
        <v>0</v>
      </c>
      <c r="L37" s="56">
        <f t="shared" si="3"/>
        <v>0</v>
      </c>
      <c r="M37" s="56">
        <f t="shared" si="4"/>
        <v>0</v>
      </c>
    </row>
    <row r="38" spans="1:13" ht="12.75">
      <c r="A38" s="122"/>
      <c r="B38" s="54" t="s">
        <v>224</v>
      </c>
      <c r="C38" s="129"/>
      <c r="D38" s="73"/>
      <c r="E38" s="79"/>
      <c r="F38" s="129"/>
      <c r="G38" s="129"/>
      <c r="H38" s="56">
        <v>0.2</v>
      </c>
      <c r="I38" s="56">
        <v>0.2</v>
      </c>
      <c r="J38" s="56"/>
      <c r="K38" s="56"/>
      <c r="L38" s="56"/>
      <c r="M38" s="56"/>
    </row>
    <row r="39" spans="1:13" ht="12.75">
      <c r="A39" s="122"/>
      <c r="B39" s="54" t="s">
        <v>222</v>
      </c>
      <c r="C39" s="129"/>
      <c r="D39" s="73"/>
      <c r="E39" s="79"/>
      <c r="F39" s="129"/>
      <c r="G39" s="129"/>
      <c r="H39" s="56"/>
      <c r="I39" s="56"/>
      <c r="J39" s="56"/>
      <c r="K39" s="56">
        <f t="shared" si="2"/>
        <v>0</v>
      </c>
      <c r="L39" s="56">
        <f t="shared" si="3"/>
        <v>0</v>
      </c>
      <c r="M39" s="56">
        <f t="shared" si="4"/>
        <v>0</v>
      </c>
    </row>
    <row r="40" spans="1:13" ht="12.75">
      <c r="A40" s="122"/>
      <c r="B40" s="54" t="s">
        <v>223</v>
      </c>
      <c r="C40" s="129"/>
      <c r="D40" s="73"/>
      <c r="E40" s="79"/>
      <c r="F40" s="129"/>
      <c r="G40" s="129"/>
      <c r="H40" s="56"/>
      <c r="I40" s="56"/>
      <c r="J40" s="56"/>
      <c r="K40" s="56">
        <f t="shared" si="2"/>
        <v>0</v>
      </c>
      <c r="L40" s="56">
        <f t="shared" si="3"/>
        <v>0</v>
      </c>
      <c r="M40" s="56">
        <f t="shared" si="4"/>
        <v>0</v>
      </c>
    </row>
    <row r="41" spans="1:13" ht="12.75">
      <c r="A41" s="123"/>
      <c r="B41" s="54" t="s">
        <v>74</v>
      </c>
      <c r="C41" s="128"/>
      <c r="D41" s="74"/>
      <c r="E41" s="80"/>
      <c r="F41" s="128"/>
      <c r="G41" s="128"/>
      <c r="H41" s="56">
        <v>4.8</v>
      </c>
      <c r="I41" s="56">
        <v>4.8</v>
      </c>
      <c r="J41" s="56">
        <v>8</v>
      </c>
      <c r="K41" s="56">
        <f t="shared" si="2"/>
        <v>8.6</v>
      </c>
      <c r="L41" s="56">
        <f t="shared" si="3"/>
        <v>9.202</v>
      </c>
      <c r="M41" s="56">
        <f t="shared" si="4"/>
        <v>9.800130000000001</v>
      </c>
    </row>
    <row r="42" spans="1:13" s="95" customFormat="1" ht="12.75" customHeight="1">
      <c r="A42" s="121">
        <v>2</v>
      </c>
      <c r="B42" s="91" t="s">
        <v>45</v>
      </c>
      <c r="C42" s="92" t="s">
        <v>46</v>
      </c>
      <c r="D42" s="93"/>
      <c r="E42" s="92" t="s">
        <v>46</v>
      </c>
      <c r="F42" s="92" t="s">
        <v>46</v>
      </c>
      <c r="G42" s="92" t="s">
        <v>46</v>
      </c>
      <c r="H42" s="94">
        <f aca="true" t="shared" si="5" ref="H42:M42">H43</f>
        <v>20.8</v>
      </c>
      <c r="I42" s="94">
        <f t="shared" si="5"/>
        <v>20.8</v>
      </c>
      <c r="J42" s="94">
        <f t="shared" si="5"/>
        <v>0</v>
      </c>
      <c r="K42" s="94">
        <f t="shared" si="5"/>
        <v>0</v>
      </c>
      <c r="L42" s="94">
        <f t="shared" si="5"/>
        <v>0</v>
      </c>
      <c r="M42" s="94">
        <f t="shared" si="5"/>
        <v>0</v>
      </c>
    </row>
    <row r="43" spans="1:13" ht="234.75" customHeight="1">
      <c r="A43" s="123"/>
      <c r="B43" s="85" t="s">
        <v>76</v>
      </c>
      <c r="C43" s="70" t="s">
        <v>195</v>
      </c>
      <c r="D43" s="83" t="s">
        <v>75</v>
      </c>
      <c r="E43" s="63" t="s">
        <v>157</v>
      </c>
      <c r="F43" s="57">
        <v>57</v>
      </c>
      <c r="G43" s="58" t="s">
        <v>158</v>
      </c>
      <c r="H43" s="56">
        <v>20.8</v>
      </c>
      <c r="I43" s="56">
        <v>20.8</v>
      </c>
      <c r="J43" s="56">
        <v>0</v>
      </c>
      <c r="K43" s="56">
        <f t="shared" si="2"/>
        <v>0</v>
      </c>
      <c r="L43" s="56">
        <f t="shared" si="3"/>
        <v>0</v>
      </c>
      <c r="M43" s="56">
        <f t="shared" si="4"/>
        <v>0</v>
      </c>
    </row>
    <row r="44" spans="1:13" s="95" customFormat="1" ht="12.75" customHeight="1">
      <c r="A44" s="121">
        <v>3</v>
      </c>
      <c r="B44" s="91" t="s">
        <v>45</v>
      </c>
      <c r="C44" s="92" t="s">
        <v>46</v>
      </c>
      <c r="D44" s="93"/>
      <c r="E44" s="92" t="s">
        <v>46</v>
      </c>
      <c r="F44" s="92" t="s">
        <v>46</v>
      </c>
      <c r="G44" s="92" t="s">
        <v>46</v>
      </c>
      <c r="H44" s="94">
        <v>530</v>
      </c>
      <c r="I44" s="94">
        <v>530</v>
      </c>
      <c r="J44" s="94">
        <v>100</v>
      </c>
      <c r="K44" s="94">
        <v>107.5</v>
      </c>
      <c r="L44" s="94">
        <v>115.03</v>
      </c>
      <c r="M44" s="94">
        <v>122.5</v>
      </c>
    </row>
    <row r="45" spans="1:13" ht="73.5" customHeight="1">
      <c r="A45" s="122"/>
      <c r="B45" s="54" t="s">
        <v>78</v>
      </c>
      <c r="C45" s="127" t="s">
        <v>156</v>
      </c>
      <c r="D45" s="124" t="s">
        <v>77</v>
      </c>
      <c r="E45" s="136" t="s">
        <v>180</v>
      </c>
      <c r="F45" s="111" t="s">
        <v>171</v>
      </c>
      <c r="G45" s="114">
        <v>38718</v>
      </c>
      <c r="H45" s="56">
        <v>530</v>
      </c>
      <c r="I45" s="56">
        <v>530</v>
      </c>
      <c r="J45" s="56">
        <v>0</v>
      </c>
      <c r="K45" s="56">
        <f t="shared" si="2"/>
        <v>0</v>
      </c>
      <c r="L45" s="56">
        <f t="shared" si="3"/>
        <v>0</v>
      </c>
      <c r="M45" s="56">
        <f t="shared" si="4"/>
        <v>0</v>
      </c>
    </row>
    <row r="46" spans="1:13" ht="73.5" customHeight="1">
      <c r="A46" s="123"/>
      <c r="B46" s="54" t="s">
        <v>226</v>
      </c>
      <c r="C46" s="128"/>
      <c r="D46" s="126"/>
      <c r="E46" s="137"/>
      <c r="F46" s="113"/>
      <c r="G46" s="116"/>
      <c r="H46" s="56">
        <v>0</v>
      </c>
      <c r="I46" s="56">
        <v>0</v>
      </c>
      <c r="J46" s="56">
        <v>100</v>
      </c>
      <c r="K46" s="56">
        <f t="shared" si="2"/>
        <v>107.5</v>
      </c>
      <c r="L46" s="56">
        <f t="shared" si="3"/>
        <v>115.025</v>
      </c>
      <c r="M46" s="56">
        <f t="shared" si="4"/>
        <v>122.501625</v>
      </c>
    </row>
    <row r="47" spans="1:13" ht="19.5" customHeight="1">
      <c r="A47" s="66"/>
      <c r="B47" s="54"/>
      <c r="C47" s="60"/>
      <c r="D47" s="71"/>
      <c r="E47" s="69"/>
      <c r="F47" s="61"/>
      <c r="G47" s="72"/>
      <c r="H47" s="56"/>
      <c r="I47" s="56"/>
      <c r="J47" s="56"/>
      <c r="K47" s="56"/>
      <c r="L47" s="56"/>
      <c r="M47" s="56"/>
    </row>
    <row r="48" spans="1:13" s="95" customFormat="1" ht="12.75">
      <c r="A48" s="121">
        <v>4</v>
      </c>
      <c r="B48" s="91" t="s">
        <v>45</v>
      </c>
      <c r="C48" s="92" t="s">
        <v>46</v>
      </c>
      <c r="D48" s="96"/>
      <c r="E48" s="92" t="s">
        <v>46</v>
      </c>
      <c r="F48" s="92" t="s">
        <v>46</v>
      </c>
      <c r="G48" s="92" t="s">
        <v>46</v>
      </c>
      <c r="H48" s="94">
        <f>H49+H50+H51</f>
        <v>19049</v>
      </c>
      <c r="I48" s="94">
        <f>I49+I50+I51</f>
        <v>19049</v>
      </c>
      <c r="J48" s="94">
        <f>J49+J52</f>
        <v>16200.8</v>
      </c>
      <c r="K48" s="94">
        <f>K49+K52</f>
        <v>17415.86</v>
      </c>
      <c r="L48" s="94">
        <f>L49+L52</f>
        <v>18634.9702</v>
      </c>
      <c r="M48" s="94">
        <f>M49+M52</f>
        <v>19846.243263</v>
      </c>
    </row>
    <row r="49" spans="1:13" ht="54" customHeight="1">
      <c r="A49" s="122"/>
      <c r="B49" s="54" t="s">
        <v>80</v>
      </c>
      <c r="C49" s="127" t="s">
        <v>159</v>
      </c>
      <c r="D49" s="117" t="s">
        <v>79</v>
      </c>
      <c r="E49" s="111" t="s">
        <v>160</v>
      </c>
      <c r="F49" s="133" t="s">
        <v>161</v>
      </c>
      <c r="G49" s="130">
        <v>38710</v>
      </c>
      <c r="H49" s="56">
        <v>11111.7</v>
      </c>
      <c r="I49" s="56">
        <v>11111.7</v>
      </c>
      <c r="J49" s="56">
        <v>7319.8</v>
      </c>
      <c r="K49" s="56">
        <f t="shared" si="2"/>
        <v>7868.785</v>
      </c>
      <c r="L49" s="56">
        <f t="shared" si="3"/>
        <v>8419.59995</v>
      </c>
      <c r="M49" s="56">
        <f t="shared" si="4"/>
        <v>8966.87394675</v>
      </c>
    </row>
    <row r="50" spans="1:13" ht="54" customHeight="1">
      <c r="A50" s="122"/>
      <c r="B50" s="54" t="s">
        <v>81</v>
      </c>
      <c r="C50" s="129"/>
      <c r="D50" s="118"/>
      <c r="E50" s="112"/>
      <c r="F50" s="134"/>
      <c r="G50" s="131"/>
      <c r="H50" s="56">
        <v>82.3</v>
      </c>
      <c r="I50" s="56">
        <v>82.3</v>
      </c>
      <c r="J50" s="56">
        <v>0</v>
      </c>
      <c r="K50" s="56">
        <f t="shared" si="2"/>
        <v>0</v>
      </c>
      <c r="L50" s="56">
        <f t="shared" si="3"/>
        <v>0</v>
      </c>
      <c r="M50" s="56">
        <f t="shared" si="4"/>
        <v>0</v>
      </c>
    </row>
    <row r="51" spans="1:13" ht="54" customHeight="1">
      <c r="A51" s="123"/>
      <c r="B51" s="54" t="s">
        <v>82</v>
      </c>
      <c r="C51" s="129"/>
      <c r="D51" s="118"/>
      <c r="E51" s="112"/>
      <c r="F51" s="134"/>
      <c r="G51" s="131"/>
      <c r="H51" s="56">
        <v>7855</v>
      </c>
      <c r="I51" s="56">
        <v>7855</v>
      </c>
      <c r="J51" s="56" t="s">
        <v>228</v>
      </c>
      <c r="K51" s="56"/>
      <c r="L51" s="56">
        <f t="shared" si="3"/>
        <v>0</v>
      </c>
      <c r="M51" s="56">
        <f t="shared" si="4"/>
        <v>0</v>
      </c>
    </row>
    <row r="52" spans="2:13" ht="54" customHeight="1">
      <c r="B52" s="87" t="s">
        <v>234</v>
      </c>
      <c r="C52" s="128"/>
      <c r="D52" s="119"/>
      <c r="E52" s="113"/>
      <c r="F52" s="100"/>
      <c r="G52" s="132"/>
      <c r="H52" s="86">
        <v>0</v>
      </c>
      <c r="I52" s="86">
        <v>0</v>
      </c>
      <c r="J52" s="56">
        <v>8881</v>
      </c>
      <c r="K52" s="56">
        <f t="shared" si="2"/>
        <v>9547.075</v>
      </c>
      <c r="L52" s="56">
        <f t="shared" si="3"/>
        <v>10215.37025</v>
      </c>
      <c r="M52" s="56">
        <f t="shared" si="4"/>
        <v>10879.36931625</v>
      </c>
    </row>
    <row r="53" spans="1:13" ht="12.75" customHeight="1">
      <c r="A53" s="90"/>
      <c r="B53" s="87"/>
      <c r="C53" s="60"/>
      <c r="D53" s="68"/>
      <c r="E53" s="61"/>
      <c r="F53" s="88"/>
      <c r="G53" s="89"/>
      <c r="H53" s="86"/>
      <c r="I53" s="86"/>
      <c r="J53" s="56"/>
      <c r="K53" s="56"/>
      <c r="L53" s="56"/>
      <c r="M53" s="56"/>
    </row>
    <row r="54" spans="2:13" s="95" customFormat="1" ht="12.75">
      <c r="B54" s="91"/>
      <c r="C54" s="92"/>
      <c r="D54" s="93"/>
      <c r="E54" s="92"/>
      <c r="F54" s="92"/>
      <c r="G54" s="92"/>
      <c r="H54" s="94">
        <f>H55+H56+H57</f>
        <v>400</v>
      </c>
      <c r="I54" s="94">
        <f>SUM(I55:I57)</f>
        <v>400</v>
      </c>
      <c r="J54" s="94">
        <f>J58+J59+J60</f>
        <v>400</v>
      </c>
      <c r="K54" s="94">
        <f>K58+K59+K60</f>
        <v>430</v>
      </c>
      <c r="L54" s="94">
        <f>L58+L59+L60</f>
        <v>460.1</v>
      </c>
      <c r="M54" s="94">
        <f>M58+M59+M60</f>
        <v>490.0065</v>
      </c>
    </row>
    <row r="55" spans="1:13" ht="21" customHeight="1">
      <c r="A55" s="121">
        <v>5</v>
      </c>
      <c r="B55" s="54" t="s">
        <v>84</v>
      </c>
      <c r="C55" s="127" t="s">
        <v>175</v>
      </c>
      <c r="D55" s="124" t="s">
        <v>83</v>
      </c>
      <c r="E55" s="111" t="s">
        <v>180</v>
      </c>
      <c r="F55" s="111" t="s">
        <v>155</v>
      </c>
      <c r="G55" s="130">
        <v>38718</v>
      </c>
      <c r="H55" s="56">
        <v>201</v>
      </c>
      <c r="I55" s="56">
        <v>201</v>
      </c>
      <c r="J55" s="56" t="s">
        <v>228</v>
      </c>
      <c r="K55" s="56"/>
      <c r="L55" s="56">
        <f t="shared" si="3"/>
        <v>0</v>
      </c>
      <c r="M55" s="56">
        <f t="shared" si="4"/>
        <v>0</v>
      </c>
    </row>
    <row r="56" spans="1:13" ht="21" customHeight="1">
      <c r="A56" s="122"/>
      <c r="B56" s="54" t="s">
        <v>185</v>
      </c>
      <c r="C56" s="129"/>
      <c r="D56" s="125"/>
      <c r="E56" s="112"/>
      <c r="F56" s="112"/>
      <c r="G56" s="131"/>
      <c r="H56" s="62">
        <v>24</v>
      </c>
      <c r="I56" s="62">
        <v>24</v>
      </c>
      <c r="J56" s="56" t="s">
        <v>228</v>
      </c>
      <c r="K56" s="56"/>
      <c r="L56" s="56">
        <f t="shared" si="3"/>
        <v>0</v>
      </c>
      <c r="M56" s="56">
        <f t="shared" si="4"/>
        <v>0</v>
      </c>
    </row>
    <row r="57" spans="1:13" ht="21" customHeight="1">
      <c r="A57" s="122"/>
      <c r="B57" s="54" t="s">
        <v>186</v>
      </c>
      <c r="C57" s="129"/>
      <c r="D57" s="125"/>
      <c r="E57" s="112"/>
      <c r="F57" s="112"/>
      <c r="G57" s="131"/>
      <c r="H57" s="62">
        <v>175</v>
      </c>
      <c r="I57" s="62">
        <v>175</v>
      </c>
      <c r="J57" s="56" t="s">
        <v>228</v>
      </c>
      <c r="K57" s="56"/>
      <c r="L57" s="56">
        <f t="shared" si="3"/>
        <v>0</v>
      </c>
      <c r="M57" s="56">
        <f t="shared" si="4"/>
        <v>0</v>
      </c>
    </row>
    <row r="58" spans="1:13" ht="21" customHeight="1">
      <c r="A58" s="122"/>
      <c r="B58" s="54" t="s">
        <v>229</v>
      </c>
      <c r="C58" s="129"/>
      <c r="D58" s="125"/>
      <c r="E58" s="112"/>
      <c r="F58" s="112"/>
      <c r="G58" s="131"/>
      <c r="H58" s="62"/>
      <c r="I58" s="62"/>
      <c r="J58" s="56">
        <v>190</v>
      </c>
      <c r="K58" s="56">
        <f t="shared" si="2"/>
        <v>204.25</v>
      </c>
      <c r="L58" s="56">
        <f t="shared" si="3"/>
        <v>218.5475</v>
      </c>
      <c r="M58" s="56">
        <f t="shared" si="4"/>
        <v>232.7530875</v>
      </c>
    </row>
    <row r="59" spans="1:13" ht="21" customHeight="1">
      <c r="A59" s="122"/>
      <c r="B59" s="54" t="s">
        <v>230</v>
      </c>
      <c r="C59" s="129"/>
      <c r="D59" s="125"/>
      <c r="E59" s="112"/>
      <c r="F59" s="112"/>
      <c r="G59" s="131"/>
      <c r="H59" s="62"/>
      <c r="I59" s="62"/>
      <c r="J59" s="56">
        <v>30</v>
      </c>
      <c r="K59" s="56">
        <f t="shared" si="2"/>
        <v>32.25</v>
      </c>
      <c r="L59" s="56">
        <f t="shared" si="3"/>
        <v>34.5075</v>
      </c>
      <c r="M59" s="56">
        <f t="shared" si="4"/>
        <v>36.7504875</v>
      </c>
    </row>
    <row r="60" spans="1:13" ht="24" customHeight="1">
      <c r="A60" s="123"/>
      <c r="B60" s="54" t="s">
        <v>231</v>
      </c>
      <c r="C60" s="128"/>
      <c r="D60" s="126"/>
      <c r="E60" s="113"/>
      <c r="F60" s="113"/>
      <c r="G60" s="132"/>
      <c r="H60" s="62"/>
      <c r="I60" s="62"/>
      <c r="J60" s="56">
        <v>180</v>
      </c>
      <c r="K60" s="56">
        <f t="shared" si="2"/>
        <v>193.5</v>
      </c>
      <c r="L60" s="56">
        <f t="shared" si="3"/>
        <v>207.045</v>
      </c>
      <c r="M60" s="56">
        <f t="shared" si="4"/>
        <v>220.502925</v>
      </c>
    </row>
    <row r="61" spans="1:13" s="95" customFormat="1" ht="12.75">
      <c r="A61" s="121">
        <v>6</v>
      </c>
      <c r="B61" s="91" t="s">
        <v>45</v>
      </c>
      <c r="C61" s="92" t="s">
        <v>46</v>
      </c>
      <c r="D61" s="93"/>
      <c r="E61" s="92" t="s">
        <v>46</v>
      </c>
      <c r="F61" s="92" t="s">
        <v>46</v>
      </c>
      <c r="G61" s="92" t="s">
        <v>46</v>
      </c>
      <c r="H61" s="94">
        <f>H62+H64+H65+H66+H67+H68+H69+H70+H71+H72+H73+H74+H75</f>
        <v>54675.79999999999</v>
      </c>
      <c r="I61" s="94">
        <f>I62+I64+I65+I66+I67+I68+I69+I70+I71+I72+I73+I74+I75</f>
        <v>54162.100000000006</v>
      </c>
      <c r="J61" s="94">
        <f>J63+J64+J65+J66+J67+J68+J69+J70+J71+J72+J73+J74+J75</f>
        <v>61666.799999999996</v>
      </c>
      <c r="K61" s="94">
        <f>K63+K64+K65+K66+K67+K68+K69+K70+K71+K72+K73+K74+K75</f>
        <v>66291.81</v>
      </c>
      <c r="L61" s="94">
        <f>L63+L64+L65+L66+L67+L68+L69+L70+L71+L72+L73+L74+L75</f>
        <v>70932.2367</v>
      </c>
      <c r="M61" s="94">
        <f>M63+M64+M65+M66+M67+M68+M69+M70+M71+M72+M73+M74+M75</f>
        <v>75542.8358355</v>
      </c>
    </row>
    <row r="62" spans="1:13" ht="17.25" customHeight="1">
      <c r="A62" s="122"/>
      <c r="B62" s="54" t="s">
        <v>86</v>
      </c>
      <c r="C62" s="121" t="s">
        <v>176</v>
      </c>
      <c r="D62" s="117" t="s">
        <v>85</v>
      </c>
      <c r="E62" s="111" t="s">
        <v>162</v>
      </c>
      <c r="F62" s="111" t="s">
        <v>163</v>
      </c>
      <c r="G62" s="111" t="s">
        <v>164</v>
      </c>
      <c r="H62" s="56">
        <v>1838.2</v>
      </c>
      <c r="I62" s="56">
        <v>1823.5</v>
      </c>
      <c r="J62" s="56">
        <v>0</v>
      </c>
      <c r="K62" s="56">
        <v>0</v>
      </c>
      <c r="L62" s="56">
        <v>0</v>
      </c>
      <c r="M62" s="56">
        <v>0</v>
      </c>
    </row>
    <row r="63" spans="1:13" ht="15" customHeight="1">
      <c r="A63" s="122"/>
      <c r="B63" s="54" t="s">
        <v>232</v>
      </c>
      <c r="C63" s="122"/>
      <c r="D63" s="118"/>
      <c r="E63" s="112"/>
      <c r="F63" s="112"/>
      <c r="G63" s="112"/>
      <c r="H63" s="56"/>
      <c r="I63" s="56"/>
      <c r="J63" s="56">
        <v>1000</v>
      </c>
      <c r="K63" s="56">
        <v>1075</v>
      </c>
      <c r="L63" s="56">
        <v>1150.25</v>
      </c>
      <c r="M63" s="56">
        <v>1225.02</v>
      </c>
    </row>
    <row r="64" spans="1:13" ht="15" customHeight="1">
      <c r="A64" s="122"/>
      <c r="B64" s="54" t="s">
        <v>87</v>
      </c>
      <c r="C64" s="122"/>
      <c r="D64" s="118"/>
      <c r="E64" s="112"/>
      <c r="F64" s="112"/>
      <c r="G64" s="112"/>
      <c r="H64" s="56">
        <v>30934.8</v>
      </c>
      <c r="I64" s="56">
        <v>30906</v>
      </c>
      <c r="J64" s="56">
        <v>35283.8</v>
      </c>
      <c r="K64" s="56">
        <f t="shared" si="2"/>
        <v>37930.08500000001</v>
      </c>
      <c r="L64" s="56">
        <f t="shared" si="3"/>
        <v>40585.190950000004</v>
      </c>
      <c r="M64" s="56">
        <f t="shared" si="4"/>
        <v>43223.22836175</v>
      </c>
    </row>
    <row r="65" spans="1:13" ht="15" customHeight="1">
      <c r="A65" s="122"/>
      <c r="B65" s="54" t="s">
        <v>88</v>
      </c>
      <c r="C65" s="122"/>
      <c r="D65" s="118"/>
      <c r="E65" s="112"/>
      <c r="F65" s="112"/>
      <c r="G65" s="112"/>
      <c r="H65" s="56">
        <v>654.2</v>
      </c>
      <c r="I65" s="56">
        <v>610.6</v>
      </c>
      <c r="J65" s="56">
        <v>692.3</v>
      </c>
      <c r="K65" s="56">
        <f t="shared" si="2"/>
        <v>744.2225</v>
      </c>
      <c r="L65" s="56">
        <f t="shared" si="3"/>
        <v>796.3180749999999</v>
      </c>
      <c r="M65" s="56">
        <f t="shared" si="4"/>
        <v>848.078749875</v>
      </c>
    </row>
    <row r="66" spans="1:13" ht="14.25" customHeight="1">
      <c r="A66" s="122"/>
      <c r="B66" s="54" t="s">
        <v>89</v>
      </c>
      <c r="C66" s="122"/>
      <c r="D66" s="118"/>
      <c r="E66" s="112"/>
      <c r="F66" s="112"/>
      <c r="G66" s="112"/>
      <c r="H66" s="56">
        <v>8408.6</v>
      </c>
      <c r="I66" s="56">
        <v>8364.6</v>
      </c>
      <c r="J66" s="56">
        <v>9157.1</v>
      </c>
      <c r="K66" s="56">
        <f t="shared" si="2"/>
        <v>9843.8825</v>
      </c>
      <c r="L66" s="56">
        <f t="shared" si="3"/>
        <v>10532.954275</v>
      </c>
      <c r="M66" s="56">
        <f t="shared" si="4"/>
        <v>11217.596302875001</v>
      </c>
    </row>
    <row r="67" spans="1:13" ht="15" customHeight="1">
      <c r="A67" s="122"/>
      <c r="B67" s="54" t="s">
        <v>90</v>
      </c>
      <c r="C67" s="122"/>
      <c r="D67" s="118"/>
      <c r="E67" s="112"/>
      <c r="F67" s="112"/>
      <c r="G67" s="112"/>
      <c r="H67" s="56">
        <v>177.2</v>
      </c>
      <c r="I67" s="56">
        <v>169.9</v>
      </c>
      <c r="J67" s="56">
        <v>326</v>
      </c>
      <c r="K67" s="56">
        <f t="shared" si="2"/>
        <v>350.45</v>
      </c>
      <c r="L67" s="56">
        <f t="shared" si="3"/>
        <v>374.98150000000004</v>
      </c>
      <c r="M67" s="56">
        <f t="shared" si="4"/>
        <v>399.3552975</v>
      </c>
    </row>
    <row r="68" spans="1:13" ht="15" customHeight="1">
      <c r="A68" s="122"/>
      <c r="B68" s="54" t="s">
        <v>91</v>
      </c>
      <c r="C68" s="122"/>
      <c r="D68" s="118"/>
      <c r="E68" s="112"/>
      <c r="F68" s="112"/>
      <c r="G68" s="112"/>
      <c r="H68" s="56">
        <v>56.2</v>
      </c>
      <c r="I68" s="56">
        <v>47.8</v>
      </c>
      <c r="J68" s="56">
        <v>97</v>
      </c>
      <c r="K68" s="56">
        <f t="shared" si="2"/>
        <v>104.275</v>
      </c>
      <c r="L68" s="56">
        <f t="shared" si="3"/>
        <v>111.57425</v>
      </c>
      <c r="M68" s="56">
        <f t="shared" si="4"/>
        <v>118.82657625</v>
      </c>
    </row>
    <row r="69" spans="1:13" ht="14.25" customHeight="1">
      <c r="A69" s="122"/>
      <c r="B69" s="54" t="s">
        <v>92</v>
      </c>
      <c r="C69" s="122"/>
      <c r="D69" s="118"/>
      <c r="E69" s="112"/>
      <c r="F69" s="112"/>
      <c r="G69" s="112"/>
      <c r="H69" s="56">
        <v>4094.2</v>
      </c>
      <c r="I69" s="56">
        <v>4009.3</v>
      </c>
      <c r="J69" s="56">
        <v>4328.4</v>
      </c>
      <c r="K69" s="56">
        <f t="shared" si="2"/>
        <v>4653.03</v>
      </c>
      <c r="L69" s="56">
        <f t="shared" si="3"/>
        <v>4978.7420999999995</v>
      </c>
      <c r="M69" s="56">
        <f t="shared" si="4"/>
        <v>5302.3603365</v>
      </c>
    </row>
    <row r="70" spans="1:13" ht="14.25" customHeight="1">
      <c r="A70" s="122"/>
      <c r="B70" s="54" t="s">
        <v>93</v>
      </c>
      <c r="C70" s="122"/>
      <c r="D70" s="118"/>
      <c r="E70" s="112"/>
      <c r="F70" s="112"/>
      <c r="G70" s="112"/>
      <c r="H70" s="56">
        <v>1444.4</v>
      </c>
      <c r="I70" s="56">
        <v>1362</v>
      </c>
      <c r="J70" s="56">
        <v>1574.7</v>
      </c>
      <c r="K70" s="56">
        <f t="shared" si="2"/>
        <v>1692.8025</v>
      </c>
      <c r="L70" s="56">
        <f t="shared" si="3"/>
        <v>1811.298675</v>
      </c>
      <c r="M70" s="56">
        <f t="shared" si="4"/>
        <v>1929.033088875</v>
      </c>
    </row>
    <row r="71" spans="1:13" ht="15" customHeight="1">
      <c r="A71" s="122"/>
      <c r="B71" s="54" t="s">
        <v>94</v>
      </c>
      <c r="C71" s="122"/>
      <c r="D71" s="118"/>
      <c r="E71" s="112"/>
      <c r="F71" s="112"/>
      <c r="G71" s="112"/>
      <c r="H71" s="56">
        <v>766.3</v>
      </c>
      <c r="I71" s="56">
        <v>732.8</v>
      </c>
      <c r="J71" s="56">
        <v>833.9</v>
      </c>
      <c r="K71" s="56">
        <f t="shared" si="2"/>
        <v>896.4425</v>
      </c>
      <c r="L71" s="56">
        <f t="shared" si="3"/>
        <v>959.193475</v>
      </c>
      <c r="M71" s="56">
        <f t="shared" si="4"/>
        <v>1021.5410508750001</v>
      </c>
    </row>
    <row r="72" spans="1:13" ht="14.25" customHeight="1">
      <c r="A72" s="122"/>
      <c r="B72" s="54" t="s">
        <v>95</v>
      </c>
      <c r="C72" s="122"/>
      <c r="D72" s="118"/>
      <c r="E72" s="112"/>
      <c r="F72" s="112"/>
      <c r="G72" s="112"/>
      <c r="H72" s="56">
        <v>6</v>
      </c>
      <c r="I72" s="56">
        <v>0</v>
      </c>
      <c r="J72" s="56">
        <v>159.6</v>
      </c>
      <c r="K72" s="56">
        <f t="shared" si="2"/>
        <v>171.57</v>
      </c>
      <c r="L72" s="56">
        <f t="shared" si="3"/>
        <v>183.57989999999998</v>
      </c>
      <c r="M72" s="56">
        <f t="shared" si="4"/>
        <v>195.51259349999998</v>
      </c>
    </row>
    <row r="73" spans="1:13" ht="14.25" customHeight="1">
      <c r="A73" s="122"/>
      <c r="B73" s="54" t="s">
        <v>96</v>
      </c>
      <c r="C73" s="122"/>
      <c r="D73" s="118"/>
      <c r="E73" s="112"/>
      <c r="F73" s="112"/>
      <c r="G73" s="112"/>
      <c r="H73" s="56">
        <v>2733.1</v>
      </c>
      <c r="I73" s="56">
        <v>2726.9</v>
      </c>
      <c r="J73" s="56">
        <v>3488.2</v>
      </c>
      <c r="K73" s="56">
        <f t="shared" si="2"/>
        <v>3749.815</v>
      </c>
      <c r="L73" s="56">
        <f t="shared" si="3"/>
        <v>4012.3020500000002</v>
      </c>
      <c r="M73" s="56">
        <f t="shared" si="4"/>
        <v>4273.10168325</v>
      </c>
    </row>
    <row r="74" spans="1:13" ht="16.5" customHeight="1">
      <c r="A74" s="122"/>
      <c r="B74" s="54" t="s">
        <v>97</v>
      </c>
      <c r="C74" s="122"/>
      <c r="D74" s="118"/>
      <c r="E74" s="112"/>
      <c r="F74" s="112"/>
      <c r="G74" s="112"/>
      <c r="H74" s="56">
        <v>599.6</v>
      </c>
      <c r="I74" s="56">
        <v>560.7</v>
      </c>
      <c r="J74" s="56">
        <v>795.1</v>
      </c>
      <c r="K74" s="56">
        <f t="shared" si="2"/>
        <v>854.7325</v>
      </c>
      <c r="L74" s="56">
        <f t="shared" si="3"/>
        <v>914.5637750000001</v>
      </c>
      <c r="M74" s="56">
        <f t="shared" si="4"/>
        <v>974.0104203750001</v>
      </c>
    </row>
    <row r="75" spans="1:13" ht="17.25" customHeight="1">
      <c r="A75" s="123"/>
      <c r="B75" s="54" t="s">
        <v>98</v>
      </c>
      <c r="C75" s="123"/>
      <c r="D75" s="119"/>
      <c r="E75" s="113"/>
      <c r="F75" s="113"/>
      <c r="G75" s="113"/>
      <c r="H75" s="56">
        <v>2963</v>
      </c>
      <c r="I75" s="56">
        <v>2848</v>
      </c>
      <c r="J75" s="56">
        <v>3930.7</v>
      </c>
      <c r="K75" s="56">
        <f t="shared" si="2"/>
        <v>4225.5025</v>
      </c>
      <c r="L75" s="56">
        <f t="shared" si="3"/>
        <v>4521.287675</v>
      </c>
      <c r="M75" s="56">
        <f t="shared" si="4"/>
        <v>4815.1713738749995</v>
      </c>
    </row>
    <row r="76" spans="1:13" s="95" customFormat="1" ht="12.75">
      <c r="A76" s="121">
        <v>7</v>
      </c>
      <c r="B76" s="91" t="s">
        <v>45</v>
      </c>
      <c r="C76" s="92" t="s">
        <v>46</v>
      </c>
      <c r="D76" s="93"/>
      <c r="E76" s="92" t="s">
        <v>46</v>
      </c>
      <c r="F76" s="92" t="s">
        <v>46</v>
      </c>
      <c r="G76" s="92" t="s">
        <v>46</v>
      </c>
      <c r="H76" s="94">
        <f aca="true" t="shared" si="6" ref="H76:M76">H77+H78+H79+H80+H81+H82+H83+H84+H85+H86+H87+H88+H89+H90+H91+H92+H93+H94+H95+H96+H97+H98</f>
        <v>5744.4000000000015</v>
      </c>
      <c r="I76" s="94">
        <f t="shared" si="6"/>
        <v>5648.1</v>
      </c>
      <c r="J76" s="94">
        <f t="shared" si="6"/>
        <v>8677.699999999999</v>
      </c>
      <c r="K76" s="94">
        <f t="shared" si="6"/>
        <v>9328.527500000002</v>
      </c>
      <c r="L76" s="94">
        <f t="shared" si="6"/>
        <v>9981.524425</v>
      </c>
      <c r="M76" s="94">
        <f t="shared" si="6"/>
        <v>10630.323512624998</v>
      </c>
    </row>
    <row r="77" spans="1:13" ht="12.75" customHeight="1">
      <c r="A77" s="122"/>
      <c r="B77" s="54" t="s">
        <v>196</v>
      </c>
      <c r="C77" s="121" t="s">
        <v>176</v>
      </c>
      <c r="D77" s="117" t="s">
        <v>99</v>
      </c>
      <c r="E77" s="111" t="s">
        <v>162</v>
      </c>
      <c r="F77" s="111" t="s">
        <v>163</v>
      </c>
      <c r="G77" s="111" t="s">
        <v>164</v>
      </c>
      <c r="H77" s="56">
        <v>1181.9</v>
      </c>
      <c r="I77" s="56">
        <v>1170.8</v>
      </c>
      <c r="J77" s="56">
        <v>1938.2</v>
      </c>
      <c r="K77" s="56">
        <f t="shared" si="2"/>
        <v>2083.565</v>
      </c>
      <c r="L77" s="56">
        <f t="shared" si="3"/>
        <v>2229.41455</v>
      </c>
      <c r="M77" s="56">
        <f t="shared" si="4"/>
        <v>2374.32649575</v>
      </c>
    </row>
    <row r="78" spans="1:13" ht="12.75" customHeight="1">
      <c r="A78" s="122"/>
      <c r="B78" s="54" t="s">
        <v>197</v>
      </c>
      <c r="C78" s="122"/>
      <c r="D78" s="118"/>
      <c r="E78" s="112"/>
      <c r="F78" s="112"/>
      <c r="G78" s="112"/>
      <c r="H78" s="56">
        <v>16.8</v>
      </c>
      <c r="I78" s="56">
        <v>16.8</v>
      </c>
      <c r="J78" s="56">
        <v>26.6</v>
      </c>
      <c r="K78" s="56">
        <f t="shared" si="2"/>
        <v>28.595</v>
      </c>
      <c r="L78" s="56">
        <f t="shared" si="3"/>
        <v>30.59665</v>
      </c>
      <c r="M78" s="56">
        <f t="shared" si="4"/>
        <v>32.58543225</v>
      </c>
    </row>
    <row r="79" spans="1:13" ht="12.75" customHeight="1">
      <c r="A79" s="122"/>
      <c r="B79" s="54" t="s">
        <v>198</v>
      </c>
      <c r="C79" s="122"/>
      <c r="D79" s="118"/>
      <c r="E79" s="112"/>
      <c r="F79" s="112"/>
      <c r="G79" s="112"/>
      <c r="H79" s="56">
        <v>294.2</v>
      </c>
      <c r="I79" s="56">
        <v>294.2</v>
      </c>
      <c r="J79" s="56">
        <v>507.8</v>
      </c>
      <c r="K79" s="56">
        <f t="shared" si="2"/>
        <v>545.885</v>
      </c>
      <c r="L79" s="56">
        <f t="shared" si="3"/>
        <v>584.09695</v>
      </c>
      <c r="M79" s="56">
        <f t="shared" si="4"/>
        <v>622.06325175</v>
      </c>
    </row>
    <row r="80" spans="1:13" ht="12.75" customHeight="1">
      <c r="A80" s="122"/>
      <c r="B80" s="54" t="s">
        <v>199</v>
      </c>
      <c r="C80" s="122"/>
      <c r="D80" s="118"/>
      <c r="E80" s="112"/>
      <c r="F80" s="112"/>
      <c r="G80" s="112"/>
      <c r="H80" s="56">
        <v>10</v>
      </c>
      <c r="I80" s="56">
        <v>10</v>
      </c>
      <c r="J80" s="56">
        <v>11.7</v>
      </c>
      <c r="K80" s="56">
        <f t="shared" si="2"/>
        <v>12.5775</v>
      </c>
      <c r="L80" s="56">
        <f t="shared" si="3"/>
        <v>13.457925</v>
      </c>
      <c r="M80" s="56">
        <f t="shared" si="4"/>
        <v>14.332690125</v>
      </c>
    </row>
    <row r="81" spans="1:13" ht="12.75" customHeight="1">
      <c r="A81" s="122"/>
      <c r="B81" s="54" t="s">
        <v>200</v>
      </c>
      <c r="C81" s="122"/>
      <c r="D81" s="118"/>
      <c r="E81" s="112"/>
      <c r="F81" s="112"/>
      <c r="G81" s="112"/>
      <c r="H81" s="56">
        <v>1.2</v>
      </c>
      <c r="I81" s="56">
        <v>0.7</v>
      </c>
      <c r="J81" s="56">
        <v>1</v>
      </c>
      <c r="K81" s="56">
        <f t="shared" si="2"/>
        <v>1.075</v>
      </c>
      <c r="L81" s="56">
        <f t="shared" si="3"/>
        <v>1.15025</v>
      </c>
      <c r="M81" s="56">
        <f t="shared" si="4"/>
        <v>1.2250162500000001</v>
      </c>
    </row>
    <row r="82" spans="1:13" ht="12.75" customHeight="1">
      <c r="A82" s="122"/>
      <c r="B82" s="54" t="s">
        <v>201</v>
      </c>
      <c r="C82" s="122"/>
      <c r="D82" s="118"/>
      <c r="E82" s="112"/>
      <c r="F82" s="112"/>
      <c r="G82" s="112"/>
      <c r="H82" s="56">
        <v>222.6</v>
      </c>
      <c r="I82" s="56">
        <v>220.3</v>
      </c>
      <c r="J82" s="56">
        <v>388.9</v>
      </c>
      <c r="K82" s="56">
        <f t="shared" si="2"/>
        <v>418.0675</v>
      </c>
      <c r="L82" s="56">
        <f t="shared" si="3"/>
        <v>447.33222499999994</v>
      </c>
      <c r="M82" s="56">
        <f t="shared" si="4"/>
        <v>476.408819625</v>
      </c>
    </row>
    <row r="83" spans="1:13" ht="12.75" customHeight="1">
      <c r="A83" s="122"/>
      <c r="B83" s="54" t="s">
        <v>202</v>
      </c>
      <c r="C83" s="122"/>
      <c r="D83" s="118"/>
      <c r="E83" s="112"/>
      <c r="F83" s="112"/>
      <c r="G83" s="112"/>
      <c r="H83" s="56">
        <v>119.9</v>
      </c>
      <c r="I83" s="56">
        <v>119</v>
      </c>
      <c r="J83" s="56">
        <v>464.9</v>
      </c>
      <c r="K83" s="56">
        <f t="shared" si="2"/>
        <v>499.7675</v>
      </c>
      <c r="L83" s="56">
        <f t="shared" si="3"/>
        <v>534.751225</v>
      </c>
      <c r="M83" s="56">
        <f t="shared" si="4"/>
        <v>569.510054625</v>
      </c>
    </row>
    <row r="84" spans="1:13" ht="12.75" customHeight="1">
      <c r="A84" s="122"/>
      <c r="B84" s="54" t="s">
        <v>203</v>
      </c>
      <c r="C84" s="122"/>
      <c r="D84" s="118"/>
      <c r="E84" s="112"/>
      <c r="F84" s="112"/>
      <c r="G84" s="112"/>
      <c r="H84" s="56">
        <v>48</v>
      </c>
      <c r="I84" s="56">
        <v>47.9</v>
      </c>
      <c r="J84" s="56">
        <v>137.7</v>
      </c>
      <c r="K84" s="56">
        <f t="shared" si="2"/>
        <v>148.02749999999997</v>
      </c>
      <c r="L84" s="56">
        <f t="shared" si="3"/>
        <v>158.38942499999996</v>
      </c>
      <c r="M84" s="56">
        <f t="shared" si="4"/>
        <v>168.68473762499994</v>
      </c>
    </row>
    <row r="85" spans="1:13" ht="12.75" customHeight="1">
      <c r="A85" s="122"/>
      <c r="B85" s="54" t="s">
        <v>204</v>
      </c>
      <c r="C85" s="122"/>
      <c r="D85" s="118"/>
      <c r="E85" s="112"/>
      <c r="F85" s="112"/>
      <c r="G85" s="112"/>
      <c r="H85" s="56">
        <v>39.4</v>
      </c>
      <c r="I85" s="56">
        <v>39.4</v>
      </c>
      <c r="J85" s="56">
        <v>108.7</v>
      </c>
      <c r="K85" s="56">
        <f t="shared" si="2"/>
        <v>116.8525</v>
      </c>
      <c r="L85" s="56">
        <f t="shared" si="3"/>
        <v>125.03217500000001</v>
      </c>
      <c r="M85" s="56">
        <f t="shared" si="4"/>
        <v>133.15926637500002</v>
      </c>
    </row>
    <row r="86" spans="1:13" ht="12.75" customHeight="1">
      <c r="A86" s="122"/>
      <c r="B86" s="54" t="s">
        <v>205</v>
      </c>
      <c r="C86" s="122"/>
      <c r="D86" s="118"/>
      <c r="E86" s="112"/>
      <c r="F86" s="112"/>
      <c r="G86" s="112"/>
      <c r="H86" s="56">
        <v>260.7</v>
      </c>
      <c r="I86" s="56">
        <v>260.6</v>
      </c>
      <c r="J86" s="56">
        <v>197.6</v>
      </c>
      <c r="K86" s="56">
        <f t="shared" si="2"/>
        <v>212.42</v>
      </c>
      <c r="L86" s="56">
        <f t="shared" si="3"/>
        <v>227.2894</v>
      </c>
      <c r="M86" s="56">
        <f t="shared" si="4"/>
        <v>242.06321100000002</v>
      </c>
    </row>
    <row r="87" spans="1:13" ht="12.75" customHeight="1">
      <c r="A87" s="122"/>
      <c r="B87" s="54" t="s">
        <v>206</v>
      </c>
      <c r="C87" s="122"/>
      <c r="D87" s="118"/>
      <c r="E87" s="112"/>
      <c r="F87" s="112"/>
      <c r="G87" s="112"/>
      <c r="H87" s="56">
        <v>749</v>
      </c>
      <c r="I87" s="56">
        <v>746</v>
      </c>
      <c r="J87" s="56">
        <v>985.8</v>
      </c>
      <c r="K87" s="56">
        <f t="shared" si="2"/>
        <v>1059.735</v>
      </c>
      <c r="L87" s="56">
        <f t="shared" si="3"/>
        <v>1133.91645</v>
      </c>
      <c r="M87" s="56">
        <f t="shared" si="4"/>
        <v>1207.62101925</v>
      </c>
    </row>
    <row r="88" spans="1:13" ht="12.75" customHeight="1">
      <c r="A88" s="122"/>
      <c r="B88" s="54" t="s">
        <v>207</v>
      </c>
      <c r="C88" s="122"/>
      <c r="D88" s="118"/>
      <c r="E88" s="112"/>
      <c r="F88" s="112"/>
      <c r="G88" s="112"/>
      <c r="H88" s="56">
        <v>1482.7</v>
      </c>
      <c r="I88" s="56">
        <v>1482.7</v>
      </c>
      <c r="J88" s="56">
        <v>2153.9</v>
      </c>
      <c r="K88" s="56">
        <f aca="true" t="shared" si="7" ref="K88:K98">J88*107.5/100</f>
        <v>2315.4425</v>
      </c>
      <c r="L88" s="56">
        <f aca="true" t="shared" si="8" ref="L88:L98">K88*107/100</f>
        <v>2477.523475</v>
      </c>
      <c r="M88" s="56">
        <f aca="true" t="shared" si="9" ref="M88:M98">L88*106.5/100</f>
        <v>2638.562500875</v>
      </c>
    </row>
    <row r="89" spans="1:13" ht="12.75" customHeight="1">
      <c r="A89" s="122"/>
      <c r="B89" s="54" t="s">
        <v>208</v>
      </c>
      <c r="C89" s="122"/>
      <c r="D89" s="118"/>
      <c r="E89" s="112"/>
      <c r="F89" s="112"/>
      <c r="G89" s="112"/>
      <c r="H89" s="56">
        <v>28.6</v>
      </c>
      <c r="I89" s="56">
        <v>23.3</v>
      </c>
      <c r="J89" s="56">
        <v>42.8</v>
      </c>
      <c r="K89" s="56">
        <f t="shared" si="7"/>
        <v>46.01</v>
      </c>
      <c r="L89" s="56">
        <f t="shared" si="8"/>
        <v>49.2307</v>
      </c>
      <c r="M89" s="56">
        <f t="shared" si="9"/>
        <v>52.4306955</v>
      </c>
    </row>
    <row r="90" spans="1:13" ht="12.75" customHeight="1">
      <c r="A90" s="122"/>
      <c r="B90" s="54" t="s">
        <v>209</v>
      </c>
      <c r="C90" s="122"/>
      <c r="D90" s="118"/>
      <c r="E90" s="112"/>
      <c r="F90" s="112"/>
      <c r="G90" s="112"/>
      <c r="H90" s="56">
        <v>400.4</v>
      </c>
      <c r="I90" s="56">
        <v>400.1</v>
      </c>
      <c r="J90" s="56">
        <v>573.2</v>
      </c>
      <c r="K90" s="56">
        <f t="shared" si="7"/>
        <v>616.19</v>
      </c>
      <c r="L90" s="56">
        <f t="shared" si="8"/>
        <v>659.3233</v>
      </c>
      <c r="M90" s="56">
        <f t="shared" si="9"/>
        <v>702.1793145</v>
      </c>
    </row>
    <row r="91" spans="1:13" ht="12.75" customHeight="1">
      <c r="A91" s="122"/>
      <c r="B91" s="54" t="s">
        <v>210</v>
      </c>
      <c r="C91" s="122"/>
      <c r="D91" s="118"/>
      <c r="E91" s="112"/>
      <c r="F91" s="112"/>
      <c r="G91" s="112"/>
      <c r="H91" s="56">
        <v>11.2</v>
      </c>
      <c r="I91" s="56">
        <v>10.9</v>
      </c>
      <c r="J91" s="56">
        <v>19</v>
      </c>
      <c r="K91" s="56">
        <f t="shared" si="7"/>
        <v>20.425</v>
      </c>
      <c r="L91" s="56">
        <f t="shared" si="8"/>
        <v>21.85475</v>
      </c>
      <c r="M91" s="56">
        <f t="shared" si="9"/>
        <v>23.27530875</v>
      </c>
    </row>
    <row r="92" spans="1:13" ht="12.75" customHeight="1">
      <c r="A92" s="122"/>
      <c r="B92" s="54" t="s">
        <v>211</v>
      </c>
      <c r="C92" s="122"/>
      <c r="D92" s="118"/>
      <c r="E92" s="112"/>
      <c r="F92" s="112"/>
      <c r="G92" s="112"/>
      <c r="H92" s="56">
        <v>9.6</v>
      </c>
      <c r="I92" s="56">
        <v>6.9</v>
      </c>
      <c r="J92" s="56">
        <v>60.5</v>
      </c>
      <c r="K92" s="56">
        <f t="shared" si="7"/>
        <v>65.0375</v>
      </c>
      <c r="L92" s="56">
        <f t="shared" si="8"/>
        <v>69.590125</v>
      </c>
      <c r="M92" s="56">
        <f t="shared" si="9"/>
        <v>74.113483125</v>
      </c>
    </row>
    <row r="93" spans="1:13" ht="12.75" customHeight="1">
      <c r="A93" s="122"/>
      <c r="B93" s="54" t="s">
        <v>212</v>
      </c>
      <c r="C93" s="122"/>
      <c r="D93" s="118"/>
      <c r="E93" s="112"/>
      <c r="F93" s="112"/>
      <c r="G93" s="112"/>
      <c r="H93" s="56">
        <v>160.1</v>
      </c>
      <c r="I93" s="56">
        <v>152.5</v>
      </c>
      <c r="J93" s="56">
        <v>214.1</v>
      </c>
      <c r="K93" s="56">
        <f t="shared" si="7"/>
        <v>230.1575</v>
      </c>
      <c r="L93" s="56">
        <f t="shared" si="8"/>
        <v>246.268525</v>
      </c>
      <c r="M93" s="56">
        <f t="shared" si="9"/>
        <v>262.275979125</v>
      </c>
    </row>
    <row r="94" spans="1:13" ht="12.75" customHeight="1">
      <c r="A94" s="122"/>
      <c r="B94" s="54" t="s">
        <v>213</v>
      </c>
      <c r="C94" s="122"/>
      <c r="D94" s="118"/>
      <c r="E94" s="112"/>
      <c r="F94" s="112"/>
      <c r="G94" s="112"/>
      <c r="H94" s="56">
        <v>56</v>
      </c>
      <c r="I94" s="56">
        <v>52.2</v>
      </c>
      <c r="J94" s="56">
        <v>35.9</v>
      </c>
      <c r="K94" s="56">
        <f t="shared" si="7"/>
        <v>38.5925</v>
      </c>
      <c r="L94" s="56">
        <f t="shared" si="8"/>
        <v>41.293975</v>
      </c>
      <c r="M94" s="56">
        <f t="shared" si="9"/>
        <v>43.978083375000004</v>
      </c>
    </row>
    <row r="95" spans="1:13" ht="12.75" customHeight="1">
      <c r="A95" s="122"/>
      <c r="B95" s="54" t="s">
        <v>214</v>
      </c>
      <c r="C95" s="122"/>
      <c r="D95" s="118"/>
      <c r="E95" s="112"/>
      <c r="F95" s="112"/>
      <c r="G95" s="112"/>
      <c r="H95" s="56">
        <v>5</v>
      </c>
      <c r="I95" s="56">
        <v>5</v>
      </c>
      <c r="J95" s="56">
        <v>57.6</v>
      </c>
      <c r="K95" s="56">
        <f t="shared" si="7"/>
        <v>61.92</v>
      </c>
      <c r="L95" s="56">
        <f t="shared" si="8"/>
        <v>66.2544</v>
      </c>
      <c r="M95" s="56">
        <f t="shared" si="9"/>
        <v>70.560936</v>
      </c>
    </row>
    <row r="96" spans="1:13" ht="12.75" customHeight="1">
      <c r="A96" s="122"/>
      <c r="B96" s="54" t="s">
        <v>215</v>
      </c>
      <c r="C96" s="122"/>
      <c r="D96" s="118"/>
      <c r="E96" s="112"/>
      <c r="F96" s="112"/>
      <c r="G96" s="112"/>
      <c r="H96" s="56">
        <v>297.8</v>
      </c>
      <c r="I96" s="56">
        <v>297.8</v>
      </c>
      <c r="J96" s="56">
        <v>441.6</v>
      </c>
      <c r="K96" s="56">
        <f t="shared" si="7"/>
        <v>474.72</v>
      </c>
      <c r="L96" s="56">
        <f t="shared" si="8"/>
        <v>507.9504</v>
      </c>
      <c r="M96" s="56">
        <f t="shared" si="9"/>
        <v>540.967176</v>
      </c>
    </row>
    <row r="97" spans="1:13" ht="12.75" customHeight="1">
      <c r="A97" s="122"/>
      <c r="B97" s="54" t="s">
        <v>216</v>
      </c>
      <c r="C97" s="122"/>
      <c r="D97" s="118"/>
      <c r="E97" s="112"/>
      <c r="F97" s="112"/>
      <c r="G97" s="112"/>
      <c r="H97" s="56">
        <v>215.7</v>
      </c>
      <c r="I97" s="56">
        <v>163.1</v>
      </c>
      <c r="J97" s="56">
        <v>167.9</v>
      </c>
      <c r="K97" s="56">
        <f t="shared" si="7"/>
        <v>180.4925</v>
      </c>
      <c r="L97" s="56">
        <f t="shared" si="8"/>
        <v>193.12697500000002</v>
      </c>
      <c r="M97" s="56">
        <f t="shared" si="9"/>
        <v>205.680228375</v>
      </c>
    </row>
    <row r="98" spans="1:13" ht="12.75" customHeight="1">
      <c r="A98" s="123"/>
      <c r="B98" s="54" t="s">
        <v>217</v>
      </c>
      <c r="C98" s="123"/>
      <c r="D98" s="119"/>
      <c r="E98" s="113"/>
      <c r="F98" s="113"/>
      <c r="G98" s="113"/>
      <c r="H98" s="56">
        <v>133.6</v>
      </c>
      <c r="I98" s="56">
        <v>127.9</v>
      </c>
      <c r="J98" s="56">
        <v>142.3</v>
      </c>
      <c r="K98" s="56">
        <f t="shared" si="7"/>
        <v>152.97250000000003</v>
      </c>
      <c r="L98" s="56">
        <f t="shared" si="8"/>
        <v>163.68057500000003</v>
      </c>
      <c r="M98" s="56">
        <f t="shared" si="9"/>
        <v>174.31981237500003</v>
      </c>
    </row>
    <row r="99" spans="1:13" s="95" customFormat="1" ht="12.75">
      <c r="A99" s="121">
        <v>8</v>
      </c>
      <c r="B99" s="91" t="s">
        <v>45</v>
      </c>
      <c r="C99" s="92" t="s">
        <v>46</v>
      </c>
      <c r="D99" s="93"/>
      <c r="E99" s="92" t="s">
        <v>46</v>
      </c>
      <c r="F99" s="92" t="s">
        <v>46</v>
      </c>
      <c r="G99" s="92" t="s">
        <v>46</v>
      </c>
      <c r="H99" s="94">
        <f>H100+H101+H102+H103+H104+H105+H106+H107+H108+H109+H110+H111+H113+H114+H115+H116+H117+H118+H119+H120+H121+H122+H123+H124+H125+H126+H127+H128+H129+H130+H131+H132</f>
        <v>25283.800000000003</v>
      </c>
      <c r="I99" s="94">
        <f>I100+I101+I102+I103+I104+I105+I106+I107+I108+I109+I110+I111+I113+I114+I115+I116+I117+I118+I119+I120+I121+I122+I123+I124+I125+I126+I127+I128+I129+I130+I131+I132</f>
        <v>24823.800000000003</v>
      </c>
      <c r="J99" s="94">
        <f>SUM(J100:J132)</f>
        <v>30622.40000000001</v>
      </c>
      <c r="K99" s="94">
        <f>SUM(K100:K132)</f>
        <v>32919.08000000001</v>
      </c>
      <c r="L99" s="94">
        <f>SUM(L100:L132)</f>
        <v>35223.4156</v>
      </c>
      <c r="M99" s="94">
        <f>SUM(M100:M132)</f>
        <v>37512.937614</v>
      </c>
    </row>
    <row r="100" spans="1:13" ht="12.75" customHeight="1">
      <c r="A100" s="122"/>
      <c r="B100" s="54" t="s">
        <v>101</v>
      </c>
      <c r="C100" s="127" t="s">
        <v>177</v>
      </c>
      <c r="D100" s="124" t="s">
        <v>100</v>
      </c>
      <c r="E100" s="111" t="s">
        <v>181</v>
      </c>
      <c r="F100" s="111" t="s">
        <v>155</v>
      </c>
      <c r="G100" s="114">
        <v>38718</v>
      </c>
      <c r="H100" s="56">
        <v>6430.8</v>
      </c>
      <c r="I100" s="56">
        <v>6406.2</v>
      </c>
      <c r="J100" s="56">
        <v>7204.5</v>
      </c>
      <c r="K100" s="56">
        <f aca="true" t="shared" si="10" ref="K100:K132">J100*107.5/100</f>
        <v>7744.8375</v>
      </c>
      <c r="L100" s="56">
        <f aca="true" t="shared" si="11" ref="L100:L132">K100*107/100</f>
        <v>8286.976125</v>
      </c>
      <c r="M100" s="56">
        <f aca="true" t="shared" si="12" ref="M100:M162">L100*106.5/100</f>
        <v>8825.629573125</v>
      </c>
    </row>
    <row r="101" spans="1:13" ht="12.75" customHeight="1">
      <c r="A101" s="122"/>
      <c r="B101" s="54" t="s">
        <v>102</v>
      </c>
      <c r="C101" s="129"/>
      <c r="D101" s="125"/>
      <c r="E101" s="112"/>
      <c r="F101" s="112"/>
      <c r="G101" s="115"/>
      <c r="H101" s="56">
        <v>50</v>
      </c>
      <c r="I101" s="56">
        <v>50</v>
      </c>
      <c r="J101" s="56">
        <v>133</v>
      </c>
      <c r="K101" s="56">
        <f t="shared" si="10"/>
        <v>142.975</v>
      </c>
      <c r="L101" s="56">
        <f t="shared" si="11"/>
        <v>152.98325</v>
      </c>
      <c r="M101" s="56">
        <f t="shared" si="12"/>
        <v>162.92716124999998</v>
      </c>
    </row>
    <row r="102" spans="1:13" ht="12.75" customHeight="1">
      <c r="A102" s="122"/>
      <c r="B102" s="54" t="s">
        <v>103</v>
      </c>
      <c r="C102" s="129"/>
      <c r="D102" s="125"/>
      <c r="E102" s="112"/>
      <c r="F102" s="112"/>
      <c r="G102" s="115"/>
      <c r="H102" s="56">
        <v>1577.2</v>
      </c>
      <c r="I102" s="56">
        <v>1570.9</v>
      </c>
      <c r="J102" s="56">
        <v>1879.4</v>
      </c>
      <c r="K102" s="56">
        <f t="shared" si="10"/>
        <v>2020.355</v>
      </c>
      <c r="L102" s="56">
        <f t="shared" si="11"/>
        <v>2161.7798500000004</v>
      </c>
      <c r="M102" s="56">
        <f t="shared" si="12"/>
        <v>2302.2955402500006</v>
      </c>
    </row>
    <row r="103" spans="1:13" ht="12.75" customHeight="1">
      <c r="A103" s="122"/>
      <c r="B103" s="54" t="s">
        <v>104</v>
      </c>
      <c r="C103" s="129"/>
      <c r="D103" s="125"/>
      <c r="E103" s="112"/>
      <c r="F103" s="112"/>
      <c r="G103" s="115"/>
      <c r="H103" s="56">
        <v>155.4</v>
      </c>
      <c r="I103" s="56">
        <v>152.7</v>
      </c>
      <c r="J103" s="56">
        <v>277.8</v>
      </c>
      <c r="K103" s="56">
        <f t="shared" si="10"/>
        <v>298.635</v>
      </c>
      <c r="L103" s="56">
        <f t="shared" si="11"/>
        <v>319.53945</v>
      </c>
      <c r="M103" s="56">
        <f t="shared" si="12"/>
        <v>340.30951425</v>
      </c>
    </row>
    <row r="104" spans="1:13" ht="12.75" customHeight="1">
      <c r="A104" s="122"/>
      <c r="B104" s="54" t="s">
        <v>105</v>
      </c>
      <c r="C104" s="129"/>
      <c r="D104" s="125"/>
      <c r="E104" s="112"/>
      <c r="F104" s="112"/>
      <c r="G104" s="115"/>
      <c r="H104" s="56">
        <v>11.2</v>
      </c>
      <c r="I104" s="56">
        <v>10.7</v>
      </c>
      <c r="J104" s="56">
        <v>76.2</v>
      </c>
      <c r="K104" s="56">
        <f t="shared" si="10"/>
        <v>81.915</v>
      </c>
      <c r="L104" s="56">
        <f t="shared" si="11"/>
        <v>87.64905</v>
      </c>
      <c r="M104" s="56">
        <f t="shared" si="12"/>
        <v>93.34623825</v>
      </c>
    </row>
    <row r="105" spans="1:13" ht="12.75" customHeight="1">
      <c r="A105" s="122"/>
      <c r="B105" s="54" t="s">
        <v>106</v>
      </c>
      <c r="C105" s="129"/>
      <c r="D105" s="125"/>
      <c r="E105" s="112"/>
      <c r="F105" s="112"/>
      <c r="G105" s="115"/>
      <c r="H105" s="56">
        <v>1176.7</v>
      </c>
      <c r="I105" s="56">
        <v>1151.4</v>
      </c>
      <c r="J105" s="56">
        <v>1453.8</v>
      </c>
      <c r="K105" s="56">
        <f t="shared" si="10"/>
        <v>1562.835</v>
      </c>
      <c r="L105" s="56">
        <f t="shared" si="11"/>
        <v>1672.23345</v>
      </c>
      <c r="M105" s="56">
        <f t="shared" si="12"/>
        <v>1780.92862425</v>
      </c>
    </row>
    <row r="106" spans="1:13" ht="12.75" customHeight="1">
      <c r="A106" s="122"/>
      <c r="B106" s="54" t="s">
        <v>107</v>
      </c>
      <c r="C106" s="129"/>
      <c r="D106" s="125"/>
      <c r="E106" s="112"/>
      <c r="F106" s="112"/>
      <c r="G106" s="115"/>
      <c r="H106" s="56">
        <v>6832.3</v>
      </c>
      <c r="I106" s="56">
        <v>6827.3</v>
      </c>
      <c r="J106" s="56">
        <v>2749.6</v>
      </c>
      <c r="K106" s="56">
        <f t="shared" si="10"/>
        <v>2955.82</v>
      </c>
      <c r="L106" s="56">
        <f t="shared" si="11"/>
        <v>3162.7273999999998</v>
      </c>
      <c r="M106" s="56">
        <f t="shared" si="12"/>
        <v>3368.304681</v>
      </c>
    </row>
    <row r="107" spans="1:13" ht="12.75" customHeight="1">
      <c r="A107" s="122"/>
      <c r="B107" s="54" t="s">
        <v>108</v>
      </c>
      <c r="C107" s="129"/>
      <c r="D107" s="125"/>
      <c r="E107" s="112"/>
      <c r="F107" s="112"/>
      <c r="G107" s="115"/>
      <c r="H107" s="56">
        <v>374.1</v>
      </c>
      <c r="I107" s="56">
        <v>373.4</v>
      </c>
      <c r="J107" s="56">
        <v>1382.3</v>
      </c>
      <c r="K107" s="56">
        <f t="shared" si="10"/>
        <v>1485.9725</v>
      </c>
      <c r="L107" s="56">
        <f t="shared" si="11"/>
        <v>1589.990575</v>
      </c>
      <c r="M107" s="56">
        <f t="shared" si="12"/>
        <v>1693.3399623750001</v>
      </c>
    </row>
    <row r="108" spans="1:13" ht="12.75" customHeight="1">
      <c r="A108" s="122"/>
      <c r="B108" s="54" t="s">
        <v>109</v>
      </c>
      <c r="C108" s="129"/>
      <c r="D108" s="125"/>
      <c r="E108" s="112"/>
      <c r="F108" s="112"/>
      <c r="G108" s="115"/>
      <c r="H108" s="56">
        <v>285.8</v>
      </c>
      <c r="I108" s="56">
        <v>285.4</v>
      </c>
      <c r="J108" s="56">
        <v>275</v>
      </c>
      <c r="K108" s="56">
        <f t="shared" si="10"/>
        <v>295.625</v>
      </c>
      <c r="L108" s="56">
        <f t="shared" si="11"/>
        <v>316.31875</v>
      </c>
      <c r="M108" s="56">
        <f t="shared" si="12"/>
        <v>336.87946875</v>
      </c>
    </row>
    <row r="109" spans="1:13" ht="12.75" customHeight="1">
      <c r="A109" s="122"/>
      <c r="B109" s="54" t="s">
        <v>110</v>
      </c>
      <c r="C109" s="129"/>
      <c r="D109" s="125"/>
      <c r="E109" s="112"/>
      <c r="F109" s="112"/>
      <c r="G109" s="115"/>
      <c r="H109" s="56">
        <v>459.7</v>
      </c>
      <c r="I109" s="56">
        <v>439</v>
      </c>
      <c r="J109" s="56">
        <v>989.4</v>
      </c>
      <c r="K109" s="56">
        <f t="shared" si="10"/>
        <v>1063.605</v>
      </c>
      <c r="L109" s="56">
        <f t="shared" si="11"/>
        <v>1138.05735</v>
      </c>
      <c r="M109" s="56">
        <f t="shared" si="12"/>
        <v>1212.0310777500001</v>
      </c>
    </row>
    <row r="110" spans="1:13" ht="12.75" customHeight="1">
      <c r="A110" s="122"/>
      <c r="B110" s="54" t="s">
        <v>111</v>
      </c>
      <c r="C110" s="129"/>
      <c r="D110" s="125"/>
      <c r="E110" s="112"/>
      <c r="F110" s="112"/>
      <c r="G110" s="115"/>
      <c r="H110" s="56">
        <v>1931</v>
      </c>
      <c r="I110" s="56">
        <v>1928.6</v>
      </c>
      <c r="J110" s="56">
        <v>2013.5</v>
      </c>
      <c r="K110" s="56">
        <f t="shared" si="10"/>
        <v>2164.5125</v>
      </c>
      <c r="L110" s="56">
        <f t="shared" si="11"/>
        <v>2316.028375</v>
      </c>
      <c r="M110" s="56">
        <f t="shared" si="12"/>
        <v>2466.570219375</v>
      </c>
    </row>
    <row r="111" spans="1:13" ht="12.75" customHeight="1">
      <c r="A111" s="122"/>
      <c r="B111" s="54" t="s">
        <v>112</v>
      </c>
      <c r="C111" s="129"/>
      <c r="D111" s="125"/>
      <c r="E111" s="112"/>
      <c r="F111" s="112"/>
      <c r="G111" s="115"/>
      <c r="H111" s="56">
        <v>972.8</v>
      </c>
      <c r="I111" s="56">
        <v>972.8</v>
      </c>
      <c r="J111" s="56">
        <v>1846.7</v>
      </c>
      <c r="K111" s="56">
        <f t="shared" si="10"/>
        <v>1985.2025</v>
      </c>
      <c r="L111" s="56">
        <f t="shared" si="11"/>
        <v>2124.166675</v>
      </c>
      <c r="M111" s="56">
        <f t="shared" si="12"/>
        <v>2262.237508875</v>
      </c>
    </row>
    <row r="112" spans="1:13" ht="12.75" customHeight="1">
      <c r="A112" s="122"/>
      <c r="B112" s="54" t="s">
        <v>113</v>
      </c>
      <c r="C112" s="129"/>
      <c r="D112" s="125"/>
      <c r="E112" s="112"/>
      <c r="F112" s="112"/>
      <c r="G112" s="115"/>
      <c r="H112" s="56">
        <v>0</v>
      </c>
      <c r="I112" s="56">
        <v>0</v>
      </c>
      <c r="J112" s="65">
        <v>42</v>
      </c>
      <c r="K112" s="56">
        <f t="shared" si="10"/>
        <v>45.15</v>
      </c>
      <c r="L112" s="56">
        <f t="shared" si="11"/>
        <v>48.310500000000005</v>
      </c>
      <c r="M112" s="56">
        <f t="shared" si="12"/>
        <v>51.4506825</v>
      </c>
    </row>
    <row r="113" spans="1:13" ht="12.75" customHeight="1">
      <c r="A113" s="122"/>
      <c r="B113" s="54" t="s">
        <v>114</v>
      </c>
      <c r="C113" s="129"/>
      <c r="D113" s="125"/>
      <c r="E113" s="112"/>
      <c r="F113" s="112"/>
      <c r="G113" s="115"/>
      <c r="H113" s="56">
        <v>254.9</v>
      </c>
      <c r="I113" s="56">
        <v>254.9</v>
      </c>
      <c r="J113" s="56">
        <v>483.9</v>
      </c>
      <c r="K113" s="56">
        <f t="shared" si="10"/>
        <v>520.1925</v>
      </c>
      <c r="L113" s="56">
        <f t="shared" si="11"/>
        <v>556.605975</v>
      </c>
      <c r="M113" s="56">
        <f t="shared" si="12"/>
        <v>592.785363375</v>
      </c>
    </row>
    <row r="114" spans="1:13" ht="12.75" customHeight="1">
      <c r="A114" s="122"/>
      <c r="B114" s="54" t="s">
        <v>115</v>
      </c>
      <c r="C114" s="129"/>
      <c r="D114" s="125"/>
      <c r="E114" s="112"/>
      <c r="F114" s="112"/>
      <c r="G114" s="115"/>
      <c r="H114" s="56">
        <v>10</v>
      </c>
      <c r="I114" s="56">
        <v>10</v>
      </c>
      <c r="J114" s="56">
        <v>15</v>
      </c>
      <c r="K114" s="56">
        <f t="shared" si="10"/>
        <v>16.125</v>
      </c>
      <c r="L114" s="56">
        <f t="shared" si="11"/>
        <v>17.25375</v>
      </c>
      <c r="M114" s="56">
        <f t="shared" si="12"/>
        <v>18.37524375</v>
      </c>
    </row>
    <row r="115" spans="1:13" ht="12.75" customHeight="1">
      <c r="A115" s="122"/>
      <c r="B115" s="54" t="s">
        <v>116</v>
      </c>
      <c r="C115" s="129"/>
      <c r="D115" s="125"/>
      <c r="E115" s="112"/>
      <c r="F115" s="112"/>
      <c r="G115" s="115"/>
      <c r="H115" s="56">
        <v>2</v>
      </c>
      <c r="I115" s="56">
        <v>1.2</v>
      </c>
      <c r="J115" s="56">
        <v>7</v>
      </c>
      <c r="K115" s="56">
        <f t="shared" si="10"/>
        <v>7.525</v>
      </c>
      <c r="L115" s="56">
        <f t="shared" si="11"/>
        <v>8.05175</v>
      </c>
      <c r="M115" s="56">
        <f t="shared" si="12"/>
        <v>8.57511375</v>
      </c>
    </row>
    <row r="116" spans="1:13" ht="12.75" customHeight="1">
      <c r="A116" s="122"/>
      <c r="B116" s="54" t="s">
        <v>117</v>
      </c>
      <c r="C116" s="129"/>
      <c r="D116" s="125"/>
      <c r="E116" s="112"/>
      <c r="F116" s="112"/>
      <c r="G116" s="115"/>
      <c r="H116" s="56">
        <v>103.2</v>
      </c>
      <c r="I116" s="56">
        <v>90.1</v>
      </c>
      <c r="J116" s="56">
        <v>145.5</v>
      </c>
      <c r="K116" s="56">
        <f t="shared" si="10"/>
        <v>156.4125</v>
      </c>
      <c r="L116" s="56">
        <f t="shared" si="11"/>
        <v>167.361375</v>
      </c>
      <c r="M116" s="56">
        <f t="shared" si="12"/>
        <v>178.239864375</v>
      </c>
    </row>
    <row r="117" spans="1:13" ht="12.75" customHeight="1">
      <c r="A117" s="122"/>
      <c r="B117" s="54" t="s">
        <v>118</v>
      </c>
      <c r="C117" s="129"/>
      <c r="D117" s="125"/>
      <c r="E117" s="112"/>
      <c r="F117" s="112"/>
      <c r="G117" s="115"/>
      <c r="H117" s="56">
        <v>50</v>
      </c>
      <c r="I117" s="56">
        <v>34.5</v>
      </c>
      <c r="J117" s="56">
        <v>80</v>
      </c>
      <c r="K117" s="56">
        <f t="shared" si="10"/>
        <v>86</v>
      </c>
      <c r="L117" s="56">
        <f t="shared" si="11"/>
        <v>92.02</v>
      </c>
      <c r="M117" s="56">
        <f t="shared" si="12"/>
        <v>98.00129999999999</v>
      </c>
    </row>
    <row r="118" spans="1:13" ht="12.75" customHeight="1">
      <c r="A118" s="122"/>
      <c r="B118" s="54" t="s">
        <v>119</v>
      </c>
      <c r="C118" s="129"/>
      <c r="D118" s="125"/>
      <c r="E118" s="112"/>
      <c r="F118" s="112"/>
      <c r="G118" s="115"/>
      <c r="H118" s="56">
        <v>5</v>
      </c>
      <c r="I118" s="56">
        <v>4</v>
      </c>
      <c r="J118" s="56">
        <v>29.7</v>
      </c>
      <c r="K118" s="56">
        <f t="shared" si="10"/>
        <v>31.9275</v>
      </c>
      <c r="L118" s="56">
        <f t="shared" si="11"/>
        <v>34.162425</v>
      </c>
      <c r="M118" s="56">
        <f t="shared" si="12"/>
        <v>36.382982625</v>
      </c>
    </row>
    <row r="119" spans="1:13" ht="12.75" customHeight="1">
      <c r="A119" s="122"/>
      <c r="B119" s="54" t="s">
        <v>120</v>
      </c>
      <c r="C119" s="129"/>
      <c r="D119" s="125"/>
      <c r="E119" s="112"/>
      <c r="F119" s="112"/>
      <c r="G119" s="115"/>
      <c r="H119" s="56">
        <v>165</v>
      </c>
      <c r="I119" s="56">
        <v>164.7</v>
      </c>
      <c r="J119" s="56">
        <v>0</v>
      </c>
      <c r="K119" s="56">
        <f t="shared" si="10"/>
        <v>0</v>
      </c>
      <c r="L119" s="56">
        <f t="shared" si="11"/>
        <v>0</v>
      </c>
      <c r="M119" s="56">
        <f t="shared" si="12"/>
        <v>0</v>
      </c>
    </row>
    <row r="120" spans="1:13" ht="12.75" customHeight="1">
      <c r="A120" s="122"/>
      <c r="B120" s="54" t="s">
        <v>121</v>
      </c>
      <c r="C120" s="129"/>
      <c r="D120" s="125"/>
      <c r="E120" s="112"/>
      <c r="F120" s="112"/>
      <c r="G120" s="115"/>
      <c r="H120" s="56">
        <v>87.5</v>
      </c>
      <c r="I120" s="56">
        <v>71.5</v>
      </c>
      <c r="J120" s="56">
        <v>94.7</v>
      </c>
      <c r="K120" s="56">
        <f t="shared" si="10"/>
        <v>101.8025</v>
      </c>
      <c r="L120" s="56">
        <f t="shared" si="11"/>
        <v>108.928675</v>
      </c>
      <c r="M120" s="56">
        <f t="shared" si="12"/>
        <v>116.009038875</v>
      </c>
    </row>
    <row r="121" spans="1:13" ht="12.75" customHeight="1">
      <c r="A121" s="122"/>
      <c r="B121" s="54" t="s">
        <v>122</v>
      </c>
      <c r="C121" s="129"/>
      <c r="D121" s="125"/>
      <c r="E121" s="112"/>
      <c r="F121" s="112"/>
      <c r="G121" s="115"/>
      <c r="H121" s="56">
        <v>2114.2</v>
      </c>
      <c r="I121" s="56">
        <v>2114.2</v>
      </c>
      <c r="J121" s="56">
        <v>2475.2</v>
      </c>
      <c r="K121" s="56">
        <f t="shared" si="10"/>
        <v>2660.84</v>
      </c>
      <c r="L121" s="56">
        <f t="shared" si="11"/>
        <v>2847.0988</v>
      </c>
      <c r="M121" s="56">
        <f t="shared" si="12"/>
        <v>3032.160222</v>
      </c>
    </row>
    <row r="122" spans="1:13" ht="12.75" customHeight="1">
      <c r="A122" s="122"/>
      <c r="B122" s="54" t="s">
        <v>123</v>
      </c>
      <c r="C122" s="129"/>
      <c r="D122" s="125"/>
      <c r="E122" s="112"/>
      <c r="F122" s="112"/>
      <c r="G122" s="115"/>
      <c r="H122" s="56">
        <v>10</v>
      </c>
      <c r="I122" s="56">
        <v>7.2</v>
      </c>
      <c r="J122" s="56">
        <v>40</v>
      </c>
      <c r="K122" s="56">
        <f t="shared" si="10"/>
        <v>43</v>
      </c>
      <c r="L122" s="56">
        <f t="shared" si="11"/>
        <v>46.01</v>
      </c>
      <c r="M122" s="56">
        <f t="shared" si="12"/>
        <v>49.00064999999999</v>
      </c>
    </row>
    <row r="123" spans="1:13" ht="12.75" customHeight="1">
      <c r="A123" s="122"/>
      <c r="B123" s="54" t="s">
        <v>124</v>
      </c>
      <c r="C123" s="129"/>
      <c r="D123" s="125"/>
      <c r="E123" s="112"/>
      <c r="F123" s="112"/>
      <c r="G123" s="115"/>
      <c r="H123" s="56">
        <v>553.9</v>
      </c>
      <c r="I123" s="56">
        <v>546.8</v>
      </c>
      <c r="J123" s="56">
        <v>648.5</v>
      </c>
      <c r="K123" s="56">
        <f t="shared" si="10"/>
        <v>697.1375</v>
      </c>
      <c r="L123" s="56">
        <f t="shared" si="11"/>
        <v>745.937125</v>
      </c>
      <c r="M123" s="56">
        <f t="shared" si="12"/>
        <v>794.4230381250001</v>
      </c>
    </row>
    <row r="124" spans="1:13" ht="12.75" customHeight="1">
      <c r="A124" s="122"/>
      <c r="B124" s="54" t="s">
        <v>125</v>
      </c>
      <c r="C124" s="129"/>
      <c r="D124" s="125"/>
      <c r="E124" s="112"/>
      <c r="F124" s="112"/>
      <c r="G124" s="115"/>
      <c r="H124" s="56">
        <v>20</v>
      </c>
      <c r="I124" s="56">
        <v>20</v>
      </c>
      <c r="J124" s="56">
        <v>20</v>
      </c>
      <c r="K124" s="56">
        <f t="shared" si="10"/>
        <v>21.5</v>
      </c>
      <c r="L124" s="56">
        <f t="shared" si="11"/>
        <v>23.005</v>
      </c>
      <c r="M124" s="56">
        <f t="shared" si="12"/>
        <v>24.500324999999997</v>
      </c>
    </row>
    <row r="125" spans="1:13" ht="12.75" customHeight="1">
      <c r="A125" s="122"/>
      <c r="B125" s="54" t="s">
        <v>126</v>
      </c>
      <c r="C125" s="129"/>
      <c r="D125" s="125"/>
      <c r="E125" s="112"/>
      <c r="F125" s="112"/>
      <c r="G125" s="115"/>
      <c r="H125" s="56">
        <v>2.1</v>
      </c>
      <c r="I125" s="56">
        <v>1.7</v>
      </c>
      <c r="J125" s="56">
        <v>13</v>
      </c>
      <c r="K125" s="56">
        <f t="shared" si="10"/>
        <v>13.975</v>
      </c>
      <c r="L125" s="56">
        <f t="shared" si="11"/>
        <v>14.95325</v>
      </c>
      <c r="M125" s="56">
        <f t="shared" si="12"/>
        <v>15.92521125</v>
      </c>
    </row>
    <row r="126" spans="1:13" ht="12.75" customHeight="1">
      <c r="A126" s="122"/>
      <c r="B126" s="54" t="s">
        <v>127</v>
      </c>
      <c r="C126" s="129"/>
      <c r="D126" s="125"/>
      <c r="E126" s="112"/>
      <c r="F126" s="112"/>
      <c r="G126" s="115"/>
      <c r="H126" s="56">
        <v>75</v>
      </c>
      <c r="I126" s="56">
        <v>68.4</v>
      </c>
      <c r="J126" s="56">
        <v>107.7</v>
      </c>
      <c r="K126" s="56">
        <f t="shared" si="10"/>
        <v>115.7775</v>
      </c>
      <c r="L126" s="56">
        <f t="shared" si="11"/>
        <v>123.88192500000001</v>
      </c>
      <c r="M126" s="56">
        <f t="shared" si="12"/>
        <v>131.934250125</v>
      </c>
    </row>
    <row r="127" spans="1:13" ht="12.75" customHeight="1">
      <c r="A127" s="122"/>
      <c r="B127" s="54" t="s">
        <v>128</v>
      </c>
      <c r="C127" s="129"/>
      <c r="D127" s="125"/>
      <c r="E127" s="112"/>
      <c r="F127" s="112"/>
      <c r="G127" s="115"/>
      <c r="H127" s="56">
        <v>252.1</v>
      </c>
      <c r="I127" s="56">
        <v>252</v>
      </c>
      <c r="J127" s="56">
        <v>2430</v>
      </c>
      <c r="K127" s="56">
        <f t="shared" si="10"/>
        <v>2612.25</v>
      </c>
      <c r="L127" s="56">
        <f t="shared" si="11"/>
        <v>2795.1075</v>
      </c>
      <c r="M127" s="56">
        <f t="shared" si="12"/>
        <v>2976.7894874999997</v>
      </c>
    </row>
    <row r="128" spans="1:13" ht="12.75" customHeight="1">
      <c r="A128" s="122"/>
      <c r="B128" s="54" t="s">
        <v>129</v>
      </c>
      <c r="C128" s="129"/>
      <c r="D128" s="125"/>
      <c r="E128" s="112"/>
      <c r="F128" s="112"/>
      <c r="G128" s="115"/>
      <c r="H128" s="56">
        <v>141.3</v>
      </c>
      <c r="I128" s="56">
        <v>88.6</v>
      </c>
      <c r="J128" s="56">
        <v>82</v>
      </c>
      <c r="K128" s="56">
        <f t="shared" si="10"/>
        <v>88.15</v>
      </c>
      <c r="L128" s="56">
        <f t="shared" si="11"/>
        <v>94.32050000000001</v>
      </c>
      <c r="M128" s="56">
        <f t="shared" si="12"/>
        <v>100.4513325</v>
      </c>
    </row>
    <row r="129" spans="1:13" ht="12.75" customHeight="1">
      <c r="A129" s="122"/>
      <c r="B129" s="54" t="s">
        <v>130</v>
      </c>
      <c r="C129" s="129"/>
      <c r="D129" s="125"/>
      <c r="E129" s="112"/>
      <c r="F129" s="112"/>
      <c r="G129" s="115"/>
      <c r="H129" s="56">
        <v>25</v>
      </c>
      <c r="I129" s="56">
        <v>24.6</v>
      </c>
      <c r="J129" s="56">
        <v>256.4</v>
      </c>
      <c r="K129" s="56">
        <f t="shared" si="10"/>
        <v>275.62999999999994</v>
      </c>
      <c r="L129" s="56">
        <f t="shared" si="11"/>
        <v>294.92409999999995</v>
      </c>
      <c r="M129" s="56">
        <f t="shared" si="12"/>
        <v>314.0941665</v>
      </c>
    </row>
    <row r="130" spans="1:13" ht="12.75" customHeight="1">
      <c r="A130" s="122"/>
      <c r="B130" s="54" t="s">
        <v>131</v>
      </c>
      <c r="C130" s="129"/>
      <c r="D130" s="125"/>
      <c r="E130" s="112"/>
      <c r="F130" s="112"/>
      <c r="G130" s="115"/>
      <c r="H130" s="56">
        <v>130</v>
      </c>
      <c r="I130" s="56">
        <v>130</v>
      </c>
      <c r="J130" s="56">
        <v>510.4</v>
      </c>
      <c r="K130" s="56">
        <f t="shared" si="10"/>
        <v>548.68</v>
      </c>
      <c r="L130" s="56">
        <f t="shared" si="11"/>
        <v>587.0876</v>
      </c>
      <c r="M130" s="56">
        <f t="shared" si="12"/>
        <v>625.248294</v>
      </c>
    </row>
    <row r="131" spans="1:13" ht="12.75" customHeight="1">
      <c r="A131" s="122"/>
      <c r="B131" s="54" t="s">
        <v>187</v>
      </c>
      <c r="C131" s="129"/>
      <c r="D131" s="125"/>
      <c r="E131" s="112"/>
      <c r="F131" s="112"/>
      <c r="G131" s="115"/>
      <c r="H131" s="56">
        <v>812.7</v>
      </c>
      <c r="I131" s="56">
        <v>610.9</v>
      </c>
      <c r="J131" s="56">
        <v>2266.4</v>
      </c>
      <c r="K131" s="56">
        <f t="shared" si="10"/>
        <v>2436.38</v>
      </c>
      <c r="L131" s="56">
        <f t="shared" si="11"/>
        <v>2606.9266000000002</v>
      </c>
      <c r="M131" s="56">
        <f t="shared" si="12"/>
        <v>2776.3768290000003</v>
      </c>
    </row>
    <row r="132" spans="1:13" ht="12.75" customHeight="1">
      <c r="A132" s="123"/>
      <c r="B132" s="54" t="s">
        <v>188</v>
      </c>
      <c r="C132" s="128"/>
      <c r="D132" s="126"/>
      <c r="E132" s="113"/>
      <c r="F132" s="113"/>
      <c r="G132" s="116"/>
      <c r="H132" s="56">
        <v>212.9</v>
      </c>
      <c r="I132" s="56">
        <v>160.1</v>
      </c>
      <c r="J132" s="56">
        <v>593.8</v>
      </c>
      <c r="K132" s="56">
        <f t="shared" si="10"/>
        <v>638.3349999999999</v>
      </c>
      <c r="L132" s="56">
        <f t="shared" si="11"/>
        <v>683.0184499999999</v>
      </c>
      <c r="M132" s="56">
        <f t="shared" si="12"/>
        <v>727.4146492499999</v>
      </c>
    </row>
    <row r="133" spans="1:13" s="95" customFormat="1" ht="12.75">
      <c r="A133" s="121">
        <v>9</v>
      </c>
      <c r="B133" s="91" t="s">
        <v>45</v>
      </c>
      <c r="C133" s="92" t="s">
        <v>46</v>
      </c>
      <c r="D133" s="93"/>
      <c r="E133" s="92" t="s">
        <v>46</v>
      </c>
      <c r="F133" s="92" t="s">
        <v>46</v>
      </c>
      <c r="G133" s="92" t="s">
        <v>46</v>
      </c>
      <c r="H133" s="94">
        <f aca="true" t="shared" si="13" ref="H133:M133">SUM(H134:H144)</f>
        <v>1071.6000000000001</v>
      </c>
      <c r="I133" s="94">
        <f t="shared" si="13"/>
        <v>1053.8000000000002</v>
      </c>
      <c r="J133" s="94">
        <f t="shared" si="13"/>
        <v>1236.3000000000002</v>
      </c>
      <c r="K133" s="94">
        <f t="shared" si="13"/>
        <v>1329.0225</v>
      </c>
      <c r="L133" s="94">
        <f t="shared" si="13"/>
        <v>1422.0540749999998</v>
      </c>
      <c r="M133" s="94">
        <f t="shared" si="13"/>
        <v>1514.4875898750001</v>
      </c>
    </row>
    <row r="134" spans="1:13" ht="12.75" customHeight="1">
      <c r="A134" s="122"/>
      <c r="B134" s="54" t="s">
        <v>133</v>
      </c>
      <c r="C134" s="127" t="s">
        <v>178</v>
      </c>
      <c r="D134" s="124" t="s">
        <v>132</v>
      </c>
      <c r="E134" s="111" t="s">
        <v>165</v>
      </c>
      <c r="F134" s="111" t="s">
        <v>166</v>
      </c>
      <c r="G134" s="111" t="s">
        <v>167</v>
      </c>
      <c r="H134" s="56">
        <v>563.6</v>
      </c>
      <c r="I134" s="56">
        <v>563.6</v>
      </c>
      <c r="J134" s="56">
        <v>727.8</v>
      </c>
      <c r="K134" s="56">
        <f aca="true" t="shared" si="14" ref="K134:K144">J134*107.5/100</f>
        <v>782.385</v>
      </c>
      <c r="L134" s="56">
        <f aca="true" t="shared" si="15" ref="L134:L144">K134*107/100</f>
        <v>837.1519499999999</v>
      </c>
      <c r="M134" s="56">
        <f t="shared" si="12"/>
        <v>891.5668267499999</v>
      </c>
    </row>
    <row r="135" spans="1:13" ht="12.75">
      <c r="A135" s="122"/>
      <c r="B135" s="54" t="s">
        <v>134</v>
      </c>
      <c r="C135" s="129"/>
      <c r="D135" s="125"/>
      <c r="E135" s="112"/>
      <c r="F135" s="112"/>
      <c r="G135" s="112"/>
      <c r="H135" s="56">
        <v>4</v>
      </c>
      <c r="I135" s="56">
        <v>0</v>
      </c>
      <c r="J135" s="56">
        <v>1</v>
      </c>
      <c r="K135" s="56">
        <f t="shared" si="14"/>
        <v>1.075</v>
      </c>
      <c r="L135" s="56">
        <f t="shared" si="15"/>
        <v>1.15025</v>
      </c>
      <c r="M135" s="56">
        <f t="shared" si="12"/>
        <v>1.2250162500000001</v>
      </c>
    </row>
    <row r="136" spans="1:13" ht="12.75">
      <c r="A136" s="122"/>
      <c r="B136" s="54" t="s">
        <v>135</v>
      </c>
      <c r="C136" s="129"/>
      <c r="D136" s="125"/>
      <c r="E136" s="112"/>
      <c r="F136" s="112"/>
      <c r="G136" s="112"/>
      <c r="H136" s="56">
        <v>142.3</v>
      </c>
      <c r="I136" s="56">
        <v>142.3</v>
      </c>
      <c r="J136" s="56">
        <v>190.3</v>
      </c>
      <c r="K136" s="56">
        <f t="shared" si="14"/>
        <v>204.5725</v>
      </c>
      <c r="L136" s="56">
        <f t="shared" si="15"/>
        <v>218.892575</v>
      </c>
      <c r="M136" s="56">
        <f t="shared" si="12"/>
        <v>233.12059237499997</v>
      </c>
    </row>
    <row r="137" spans="1:13" ht="12.75">
      <c r="A137" s="122"/>
      <c r="B137" s="54" t="s">
        <v>136</v>
      </c>
      <c r="C137" s="129"/>
      <c r="D137" s="125"/>
      <c r="E137" s="112"/>
      <c r="F137" s="112"/>
      <c r="G137" s="112"/>
      <c r="H137" s="56">
        <v>15</v>
      </c>
      <c r="I137" s="56">
        <v>15</v>
      </c>
      <c r="J137" s="56">
        <v>13</v>
      </c>
      <c r="K137" s="56">
        <f t="shared" si="14"/>
        <v>13.975</v>
      </c>
      <c r="L137" s="56">
        <f t="shared" si="15"/>
        <v>14.95325</v>
      </c>
      <c r="M137" s="56">
        <f t="shared" si="12"/>
        <v>15.92521125</v>
      </c>
    </row>
    <row r="138" spans="1:13" ht="12.75">
      <c r="A138" s="122"/>
      <c r="B138" s="54" t="s">
        <v>137</v>
      </c>
      <c r="C138" s="129"/>
      <c r="D138" s="125"/>
      <c r="E138" s="112"/>
      <c r="F138" s="112"/>
      <c r="G138" s="112"/>
      <c r="H138" s="56">
        <v>5</v>
      </c>
      <c r="I138" s="56">
        <v>1.2</v>
      </c>
      <c r="J138" s="56">
        <v>1.2</v>
      </c>
      <c r="K138" s="56">
        <f t="shared" si="14"/>
        <v>1.29</v>
      </c>
      <c r="L138" s="56">
        <f t="shared" si="15"/>
        <v>1.3803</v>
      </c>
      <c r="M138" s="56">
        <f t="shared" si="12"/>
        <v>1.4700195000000003</v>
      </c>
    </row>
    <row r="139" spans="1:13" ht="12.75">
      <c r="A139" s="122"/>
      <c r="B139" s="54" t="s">
        <v>138</v>
      </c>
      <c r="C139" s="129"/>
      <c r="D139" s="125"/>
      <c r="E139" s="112"/>
      <c r="F139" s="112"/>
      <c r="G139" s="112"/>
      <c r="H139" s="56">
        <v>128.2</v>
      </c>
      <c r="I139" s="56">
        <v>128.2</v>
      </c>
      <c r="J139" s="56">
        <v>142</v>
      </c>
      <c r="K139" s="56">
        <f t="shared" si="14"/>
        <v>152.65</v>
      </c>
      <c r="L139" s="56">
        <f t="shared" si="15"/>
        <v>163.33550000000002</v>
      </c>
      <c r="M139" s="56">
        <f t="shared" si="12"/>
        <v>173.95230750000002</v>
      </c>
    </row>
    <row r="140" spans="1:13" ht="12.75">
      <c r="A140" s="122"/>
      <c r="B140" s="54" t="s">
        <v>139</v>
      </c>
      <c r="C140" s="129"/>
      <c r="D140" s="125"/>
      <c r="E140" s="112"/>
      <c r="F140" s="112"/>
      <c r="G140" s="112"/>
      <c r="H140" s="56">
        <v>22</v>
      </c>
      <c r="I140" s="56">
        <v>17</v>
      </c>
      <c r="J140" s="56">
        <v>3.5</v>
      </c>
      <c r="K140" s="56">
        <f t="shared" si="14"/>
        <v>3.7625</v>
      </c>
      <c r="L140" s="56">
        <f t="shared" si="15"/>
        <v>4.025875</v>
      </c>
      <c r="M140" s="56">
        <f t="shared" si="12"/>
        <v>4.287556875</v>
      </c>
    </row>
    <row r="141" spans="1:13" ht="12.75">
      <c r="A141" s="122"/>
      <c r="B141" s="54" t="s">
        <v>140</v>
      </c>
      <c r="C141" s="129"/>
      <c r="D141" s="125"/>
      <c r="E141" s="112"/>
      <c r="F141" s="112"/>
      <c r="G141" s="112"/>
      <c r="H141" s="56">
        <v>97.5</v>
      </c>
      <c r="I141" s="56">
        <v>97.5</v>
      </c>
      <c r="J141" s="56">
        <v>70.4</v>
      </c>
      <c r="K141" s="56">
        <f t="shared" si="14"/>
        <v>75.68</v>
      </c>
      <c r="L141" s="56">
        <f t="shared" si="15"/>
        <v>80.97760000000001</v>
      </c>
      <c r="M141" s="56">
        <f t="shared" si="12"/>
        <v>86.241144</v>
      </c>
    </row>
    <row r="142" spans="1:13" ht="12.75">
      <c r="A142" s="122"/>
      <c r="B142" s="54" t="s">
        <v>141</v>
      </c>
      <c r="C142" s="129"/>
      <c r="D142" s="125"/>
      <c r="E142" s="112"/>
      <c r="F142" s="112"/>
      <c r="G142" s="112"/>
      <c r="H142" s="56">
        <v>58</v>
      </c>
      <c r="I142" s="56">
        <v>58</v>
      </c>
      <c r="J142" s="56">
        <v>67.5</v>
      </c>
      <c r="K142" s="56">
        <f t="shared" si="14"/>
        <v>72.5625</v>
      </c>
      <c r="L142" s="56">
        <f t="shared" si="15"/>
        <v>77.641875</v>
      </c>
      <c r="M142" s="56">
        <f t="shared" si="12"/>
        <v>82.688596875</v>
      </c>
    </row>
    <row r="143" spans="1:13" ht="12.75">
      <c r="A143" s="122"/>
      <c r="B143" s="54" t="s">
        <v>189</v>
      </c>
      <c r="C143" s="129"/>
      <c r="D143" s="125"/>
      <c r="E143" s="112"/>
      <c r="F143" s="112"/>
      <c r="G143" s="112"/>
      <c r="H143" s="56">
        <v>25</v>
      </c>
      <c r="I143" s="56">
        <v>25</v>
      </c>
      <c r="J143" s="56">
        <v>16.2</v>
      </c>
      <c r="K143" s="56">
        <f t="shared" si="14"/>
        <v>17.415</v>
      </c>
      <c r="L143" s="56">
        <f t="shared" si="15"/>
        <v>18.63405</v>
      </c>
      <c r="M143" s="56">
        <f t="shared" si="12"/>
        <v>19.84526325</v>
      </c>
    </row>
    <row r="144" spans="1:13" ht="12.75">
      <c r="A144" s="123"/>
      <c r="B144" s="54" t="s">
        <v>142</v>
      </c>
      <c r="C144" s="128"/>
      <c r="D144" s="126"/>
      <c r="E144" s="113"/>
      <c r="F144" s="113"/>
      <c r="G144" s="113"/>
      <c r="H144" s="56">
        <v>11</v>
      </c>
      <c r="I144" s="56">
        <v>6</v>
      </c>
      <c r="J144" s="56">
        <v>3.4</v>
      </c>
      <c r="K144" s="56">
        <f t="shared" si="14"/>
        <v>3.655</v>
      </c>
      <c r="L144" s="56">
        <f t="shared" si="15"/>
        <v>3.91085</v>
      </c>
      <c r="M144" s="56">
        <f t="shared" si="12"/>
        <v>4.16505525</v>
      </c>
    </row>
    <row r="145" spans="1:13" s="95" customFormat="1" ht="12.75">
      <c r="A145" s="121">
        <v>10</v>
      </c>
      <c r="B145" s="91" t="s">
        <v>45</v>
      </c>
      <c r="D145" s="93"/>
      <c r="E145" s="92" t="s">
        <v>46</v>
      </c>
      <c r="F145" s="92" t="s">
        <v>46</v>
      </c>
      <c r="G145" s="92" t="s">
        <v>46</v>
      </c>
      <c r="H145" s="94">
        <v>14.6</v>
      </c>
      <c r="I145" s="94">
        <v>14.3</v>
      </c>
      <c r="J145" s="94">
        <v>83.3</v>
      </c>
      <c r="K145" s="94">
        <v>54.07</v>
      </c>
      <c r="L145" s="94">
        <v>57.86</v>
      </c>
      <c r="M145" s="94">
        <v>61.62</v>
      </c>
    </row>
    <row r="146" spans="1:13" ht="82.5" customHeight="1">
      <c r="A146" s="123"/>
      <c r="B146" s="54" t="s">
        <v>144</v>
      </c>
      <c r="C146" s="67" t="s">
        <v>178</v>
      </c>
      <c r="D146" s="55" t="s">
        <v>143</v>
      </c>
      <c r="E146" s="58" t="s">
        <v>168</v>
      </c>
      <c r="F146" s="58" t="s">
        <v>169</v>
      </c>
      <c r="G146" s="58" t="s">
        <v>170</v>
      </c>
      <c r="H146" s="56">
        <v>14.6</v>
      </c>
      <c r="I146" s="56">
        <v>14.3</v>
      </c>
      <c r="J146" s="56">
        <v>83.3</v>
      </c>
      <c r="K146" s="56">
        <f>J146*107.5/100</f>
        <v>89.5475</v>
      </c>
      <c r="L146" s="56">
        <f>K146*107/100</f>
        <v>95.815825</v>
      </c>
      <c r="M146" s="56">
        <f t="shared" si="12"/>
        <v>102.04385362500001</v>
      </c>
    </row>
    <row r="147" spans="1:13" s="95" customFormat="1" ht="12.75">
      <c r="A147" s="121">
        <v>11</v>
      </c>
      <c r="B147" s="91" t="s">
        <v>45</v>
      </c>
      <c r="C147" s="92" t="s">
        <v>46</v>
      </c>
      <c r="D147" s="93"/>
      <c r="E147" s="92" t="s">
        <v>46</v>
      </c>
      <c r="F147" s="92" t="s">
        <v>46</v>
      </c>
      <c r="G147" s="92" t="s">
        <v>46</v>
      </c>
      <c r="H147" s="94">
        <v>12683.4</v>
      </c>
      <c r="I147" s="94">
        <v>12683.4</v>
      </c>
      <c r="J147" s="94">
        <v>17639.6</v>
      </c>
      <c r="K147" s="94">
        <v>18842.82</v>
      </c>
      <c r="L147" s="94">
        <v>20161.81</v>
      </c>
      <c r="M147" s="94">
        <v>21472.33</v>
      </c>
    </row>
    <row r="148" spans="1:13" ht="123.75" customHeight="1">
      <c r="A148" s="123"/>
      <c r="B148" s="54" t="s">
        <v>146</v>
      </c>
      <c r="C148" s="59" t="s">
        <v>179</v>
      </c>
      <c r="D148" s="83" t="s">
        <v>145</v>
      </c>
      <c r="E148" s="84" t="s">
        <v>172</v>
      </c>
      <c r="F148" s="63" t="s">
        <v>171</v>
      </c>
      <c r="G148" s="97">
        <v>38718</v>
      </c>
      <c r="H148" s="56">
        <v>12683.4</v>
      </c>
      <c r="I148" s="56">
        <v>12683.4</v>
      </c>
      <c r="J148" s="56">
        <v>17639.6</v>
      </c>
      <c r="K148" s="56">
        <f>J148*107.5/100</f>
        <v>18962.569999999996</v>
      </c>
      <c r="L148" s="56">
        <f>K148*107/100</f>
        <v>20289.949899999996</v>
      </c>
      <c r="M148" s="56">
        <f t="shared" si="12"/>
        <v>21608.796643499998</v>
      </c>
    </row>
    <row r="149" spans="1:13" s="95" customFormat="1" ht="12.75">
      <c r="A149" s="99"/>
      <c r="B149" s="91" t="s">
        <v>45</v>
      </c>
      <c r="C149" s="92" t="s">
        <v>46</v>
      </c>
      <c r="D149" s="93"/>
      <c r="E149" s="92" t="s">
        <v>46</v>
      </c>
      <c r="F149" s="92" t="s">
        <v>46</v>
      </c>
      <c r="G149" s="92" t="s">
        <v>46</v>
      </c>
      <c r="H149" s="94">
        <v>41.8</v>
      </c>
      <c r="I149" s="94">
        <v>41.8</v>
      </c>
      <c r="J149" s="94">
        <v>100</v>
      </c>
      <c r="K149" s="94">
        <v>107.5</v>
      </c>
      <c r="L149" s="94">
        <v>115.03</v>
      </c>
      <c r="M149" s="94">
        <v>122.5</v>
      </c>
    </row>
    <row r="150" spans="1:13" ht="67.5" customHeight="1">
      <c r="A150" s="121">
        <v>12</v>
      </c>
      <c r="B150" s="98" t="s">
        <v>148</v>
      </c>
      <c r="C150" s="127" t="s">
        <v>159</v>
      </c>
      <c r="D150" s="124" t="s">
        <v>147</v>
      </c>
      <c r="E150" s="111" t="s">
        <v>172</v>
      </c>
      <c r="F150" s="111" t="s">
        <v>171</v>
      </c>
      <c r="G150" s="114">
        <v>38718</v>
      </c>
      <c r="H150" s="56">
        <v>41.8</v>
      </c>
      <c r="I150" s="56">
        <v>41.8</v>
      </c>
      <c r="J150" s="56" t="s">
        <v>228</v>
      </c>
      <c r="K150" s="56">
        <f>-F151</f>
        <v>0</v>
      </c>
      <c r="L150" s="56">
        <f>K150*107/100</f>
        <v>0</v>
      </c>
      <c r="M150" s="56">
        <f t="shared" si="12"/>
        <v>0</v>
      </c>
    </row>
    <row r="151" spans="1:13" ht="66" customHeight="1">
      <c r="A151" s="123"/>
      <c r="B151" s="54" t="s">
        <v>227</v>
      </c>
      <c r="C151" s="128"/>
      <c r="D151" s="126"/>
      <c r="E151" s="113"/>
      <c r="F151" s="113"/>
      <c r="G151" s="116"/>
      <c r="H151" s="56"/>
      <c r="I151" s="56"/>
      <c r="J151" s="56">
        <v>100</v>
      </c>
      <c r="K151" s="56">
        <v>107.5</v>
      </c>
      <c r="L151" s="56">
        <v>115.03</v>
      </c>
      <c r="M151" s="56">
        <v>122.5</v>
      </c>
    </row>
    <row r="152" spans="1:13" s="95" customFormat="1" ht="12.75">
      <c r="A152" s="99"/>
      <c r="B152" s="91" t="s">
        <v>45</v>
      </c>
      <c r="D152" s="93"/>
      <c r="E152" s="92" t="s">
        <v>46</v>
      </c>
      <c r="F152" s="92" t="s">
        <v>46</v>
      </c>
      <c r="G152" s="92" t="s">
        <v>46</v>
      </c>
      <c r="H152" s="94">
        <f aca="true" t="shared" si="16" ref="H152:M152">SUM(H153:H155)</f>
        <v>228.29999999999998</v>
      </c>
      <c r="I152" s="94">
        <f t="shared" si="16"/>
        <v>227.5</v>
      </c>
      <c r="J152" s="94">
        <f t="shared" si="16"/>
        <v>280</v>
      </c>
      <c r="K152" s="94">
        <f t="shared" si="16"/>
        <v>301</v>
      </c>
      <c r="L152" s="94">
        <f t="shared" si="16"/>
        <v>322.07</v>
      </c>
      <c r="M152" s="94">
        <f t="shared" si="16"/>
        <v>343.00455</v>
      </c>
    </row>
    <row r="153" spans="1:13" ht="45" customHeight="1">
      <c r="A153" s="120">
        <v>13</v>
      </c>
      <c r="B153" s="54" t="s">
        <v>190</v>
      </c>
      <c r="C153" s="121" t="s">
        <v>235</v>
      </c>
      <c r="D153" s="117" t="s">
        <v>149</v>
      </c>
      <c r="E153" s="111" t="s">
        <v>174</v>
      </c>
      <c r="F153" s="111" t="s">
        <v>173</v>
      </c>
      <c r="G153" s="114">
        <v>38710</v>
      </c>
      <c r="H153" s="56">
        <v>39.6</v>
      </c>
      <c r="I153" s="56">
        <v>39.6</v>
      </c>
      <c r="J153" s="56">
        <v>0</v>
      </c>
      <c r="K153" s="56">
        <f>J153*107.5/100</f>
        <v>0</v>
      </c>
      <c r="L153" s="56">
        <f>K153*107/100</f>
        <v>0</v>
      </c>
      <c r="M153" s="56">
        <f t="shared" si="12"/>
        <v>0</v>
      </c>
    </row>
    <row r="154" spans="1:13" ht="40.5" customHeight="1">
      <c r="A154" s="120"/>
      <c r="B154" s="54" t="s">
        <v>150</v>
      </c>
      <c r="C154" s="122"/>
      <c r="D154" s="118"/>
      <c r="E154" s="112"/>
      <c r="F154" s="112"/>
      <c r="G154" s="115"/>
      <c r="H154" s="56">
        <v>183.7</v>
      </c>
      <c r="I154" s="56">
        <v>183.6</v>
      </c>
      <c r="J154" s="56">
        <v>280</v>
      </c>
      <c r="K154" s="56">
        <f>J154*107.5/100</f>
        <v>301</v>
      </c>
      <c r="L154" s="56">
        <f>K154*107/100</f>
        <v>322.07</v>
      </c>
      <c r="M154" s="56">
        <f t="shared" si="12"/>
        <v>343.00455</v>
      </c>
    </row>
    <row r="155" spans="1:13" ht="35.25" customHeight="1">
      <c r="A155" s="120"/>
      <c r="B155" s="54" t="s">
        <v>191</v>
      </c>
      <c r="C155" s="123"/>
      <c r="D155" s="119"/>
      <c r="E155" s="113"/>
      <c r="F155" s="113"/>
      <c r="G155" s="116"/>
      <c r="H155" s="56">
        <v>5</v>
      </c>
      <c r="I155" s="56">
        <v>4.3</v>
      </c>
      <c r="J155" s="56">
        <v>0</v>
      </c>
      <c r="K155" s="56">
        <f>J155*107.5/100</f>
        <v>0</v>
      </c>
      <c r="L155" s="56">
        <f>K155*107/100</f>
        <v>0</v>
      </c>
      <c r="M155" s="56">
        <f t="shared" si="12"/>
        <v>0</v>
      </c>
    </row>
    <row r="156" spans="1:13" s="95" customFormat="1" ht="12.75">
      <c r="A156" s="121">
        <v>14</v>
      </c>
      <c r="B156" s="91" t="s">
        <v>45</v>
      </c>
      <c r="C156" s="92" t="s">
        <v>46</v>
      </c>
      <c r="D156" s="93"/>
      <c r="E156" s="92" t="s">
        <v>46</v>
      </c>
      <c r="F156" s="92" t="s">
        <v>46</v>
      </c>
      <c r="G156" s="92" t="s">
        <v>46</v>
      </c>
      <c r="H156" s="94">
        <f aca="true" t="shared" si="17" ref="H156:M156">SUM(H157:H162)</f>
        <v>284</v>
      </c>
      <c r="I156" s="94">
        <f t="shared" si="17"/>
        <v>275.3</v>
      </c>
      <c r="J156" s="94">
        <f>J157+J159+J161+J162</f>
        <v>562.6</v>
      </c>
      <c r="K156" s="94">
        <f t="shared" si="17"/>
        <v>604.7950000000001</v>
      </c>
      <c r="L156" s="94">
        <f t="shared" si="17"/>
        <v>647.1306500000001</v>
      </c>
      <c r="M156" s="94">
        <f t="shared" si="17"/>
        <v>689.1941422500001</v>
      </c>
    </row>
    <row r="157" spans="1:13" ht="12.75">
      <c r="A157" s="122"/>
      <c r="B157" s="54" t="s">
        <v>152</v>
      </c>
      <c r="C157" s="121" t="s">
        <v>176</v>
      </c>
      <c r="D157" s="117" t="s">
        <v>151</v>
      </c>
      <c r="E157" s="111" t="s">
        <v>162</v>
      </c>
      <c r="F157" s="111" t="s">
        <v>163</v>
      </c>
      <c r="G157" s="111" t="s">
        <v>164</v>
      </c>
      <c r="H157" s="56">
        <v>2</v>
      </c>
      <c r="I157" s="56">
        <v>2</v>
      </c>
      <c r="J157" s="56">
        <v>15</v>
      </c>
      <c r="K157" s="56">
        <f aca="true" t="shared" si="18" ref="K157:K162">J157*107.5/100</f>
        <v>16.125</v>
      </c>
      <c r="L157" s="56">
        <f aca="true" t="shared" si="19" ref="L157:L162">K157*107/100</f>
        <v>17.25375</v>
      </c>
      <c r="M157" s="56">
        <f t="shared" si="12"/>
        <v>18.37524375</v>
      </c>
    </row>
    <row r="158" spans="1:13" ht="12.75">
      <c r="A158" s="122"/>
      <c r="B158" s="54" t="s">
        <v>153</v>
      </c>
      <c r="C158" s="122"/>
      <c r="D158" s="118"/>
      <c r="E158" s="112"/>
      <c r="F158" s="112"/>
      <c r="G158" s="112"/>
      <c r="H158" s="56">
        <v>0</v>
      </c>
      <c r="I158" s="56">
        <v>0</v>
      </c>
      <c r="J158" s="56">
        <v>0</v>
      </c>
      <c r="K158" s="56">
        <f t="shared" si="18"/>
        <v>0</v>
      </c>
      <c r="L158" s="56">
        <f t="shared" si="19"/>
        <v>0</v>
      </c>
      <c r="M158" s="56">
        <f t="shared" si="12"/>
        <v>0</v>
      </c>
    </row>
    <row r="159" spans="1:13" ht="12.75">
      <c r="A159" s="122"/>
      <c r="B159" s="54" t="s">
        <v>192</v>
      </c>
      <c r="C159" s="122"/>
      <c r="D159" s="118"/>
      <c r="E159" s="112"/>
      <c r="F159" s="112"/>
      <c r="G159" s="112"/>
      <c r="H159" s="56">
        <v>13</v>
      </c>
      <c r="I159" s="56">
        <v>13</v>
      </c>
      <c r="J159" s="56">
        <v>13.8</v>
      </c>
      <c r="K159" s="56">
        <f t="shared" si="18"/>
        <v>14.835</v>
      </c>
      <c r="L159" s="56">
        <f t="shared" si="19"/>
        <v>15.87345</v>
      </c>
      <c r="M159" s="56">
        <f t="shared" si="12"/>
        <v>16.90522425</v>
      </c>
    </row>
    <row r="160" spans="1:13" ht="12.75">
      <c r="A160" s="122"/>
      <c r="B160" s="54" t="s">
        <v>193</v>
      </c>
      <c r="C160" s="122"/>
      <c r="D160" s="118"/>
      <c r="E160" s="112"/>
      <c r="F160" s="112"/>
      <c r="G160" s="112"/>
      <c r="H160" s="56">
        <v>2</v>
      </c>
      <c r="I160" s="56">
        <v>2</v>
      </c>
      <c r="J160" s="56">
        <v>0</v>
      </c>
      <c r="K160" s="56">
        <f t="shared" si="18"/>
        <v>0</v>
      </c>
      <c r="L160" s="56">
        <f t="shared" si="19"/>
        <v>0</v>
      </c>
      <c r="M160" s="56">
        <f t="shared" si="12"/>
        <v>0</v>
      </c>
    </row>
    <row r="161" spans="1:13" ht="15.75" customHeight="1">
      <c r="A161" s="122"/>
      <c r="B161" s="54" t="s">
        <v>154</v>
      </c>
      <c r="C161" s="122"/>
      <c r="D161" s="118"/>
      <c r="E161" s="112"/>
      <c r="F161" s="112"/>
      <c r="G161" s="112"/>
      <c r="H161" s="56">
        <v>25</v>
      </c>
      <c r="I161" s="56">
        <v>25</v>
      </c>
      <c r="J161" s="56">
        <v>14.2</v>
      </c>
      <c r="K161" s="56">
        <f t="shared" si="18"/>
        <v>15.265</v>
      </c>
      <c r="L161" s="56">
        <f t="shared" si="19"/>
        <v>16.33355</v>
      </c>
      <c r="M161" s="56">
        <f t="shared" si="12"/>
        <v>17.39523075</v>
      </c>
    </row>
    <row r="162" spans="1:13" ht="12.75" customHeight="1">
      <c r="A162" s="123"/>
      <c r="B162" s="54" t="s">
        <v>194</v>
      </c>
      <c r="C162" s="123"/>
      <c r="D162" s="119"/>
      <c r="E162" s="113"/>
      <c r="F162" s="113"/>
      <c r="G162" s="113"/>
      <c r="H162" s="56">
        <v>242</v>
      </c>
      <c r="I162" s="56">
        <v>233.3</v>
      </c>
      <c r="J162" s="56">
        <v>519.6</v>
      </c>
      <c r="K162" s="56">
        <f t="shared" si="18"/>
        <v>558.57</v>
      </c>
      <c r="L162" s="56">
        <f t="shared" si="19"/>
        <v>597.6699000000001</v>
      </c>
      <c r="M162" s="56">
        <f t="shared" si="12"/>
        <v>636.5184435000001</v>
      </c>
    </row>
    <row r="165" spans="1:4" ht="12.75">
      <c r="A165" s="82" t="s">
        <v>182</v>
      </c>
      <c r="B165" s="82"/>
      <c r="C165" s="82"/>
      <c r="D165" s="82"/>
    </row>
    <row r="166" spans="1:9" ht="12.75">
      <c r="A166" s="82" t="s">
        <v>183</v>
      </c>
      <c r="B166" s="82"/>
      <c r="C166" s="82"/>
      <c r="D166" s="82"/>
      <c r="F166" s="135" t="s">
        <v>184</v>
      </c>
      <c r="G166" s="135"/>
      <c r="H166" s="135"/>
      <c r="I166" s="135"/>
    </row>
  </sheetData>
  <mergeCells count="88">
    <mergeCell ref="A166:D166"/>
    <mergeCell ref="F166:I166"/>
    <mergeCell ref="A156:A162"/>
    <mergeCell ref="F45:F46"/>
    <mergeCell ref="G45:G46"/>
    <mergeCell ref="A44:A46"/>
    <mergeCell ref="C45:C46"/>
    <mergeCell ref="E45:E46"/>
    <mergeCell ref="D45:D46"/>
    <mergeCell ref="G8:G41"/>
    <mergeCell ref="F134:F144"/>
    <mergeCell ref="G134:G144"/>
    <mergeCell ref="A165:D165"/>
    <mergeCell ref="A133:A144"/>
    <mergeCell ref="E100:E132"/>
    <mergeCell ref="E8:E41"/>
    <mergeCell ref="F8:F41"/>
    <mergeCell ref="F62:F75"/>
    <mergeCell ref="G62:G75"/>
    <mergeCell ref="E77:E98"/>
    <mergeCell ref="F77:F98"/>
    <mergeCell ref="G77:G98"/>
    <mergeCell ref="E62:E75"/>
    <mergeCell ref="A3:A6"/>
    <mergeCell ref="E3:G3"/>
    <mergeCell ref="E4:E6"/>
    <mergeCell ref="D3:D6"/>
    <mergeCell ref="C3:C6"/>
    <mergeCell ref="J5:J6"/>
    <mergeCell ref="K5:K6"/>
    <mergeCell ref="L4:M4"/>
    <mergeCell ref="B3:B6"/>
    <mergeCell ref="D8:D41"/>
    <mergeCell ref="A42:A43"/>
    <mergeCell ref="A48:A51"/>
    <mergeCell ref="D1:J1"/>
    <mergeCell ref="H3:M3"/>
    <mergeCell ref="H4:I4"/>
    <mergeCell ref="G4:G6"/>
    <mergeCell ref="F4:F6"/>
    <mergeCell ref="H5:H6"/>
    <mergeCell ref="I5:I6"/>
    <mergeCell ref="C157:C162"/>
    <mergeCell ref="C134:C144"/>
    <mergeCell ref="A147:A148"/>
    <mergeCell ref="A8:A41"/>
    <mergeCell ref="C8:C41"/>
    <mergeCell ref="A145:A146"/>
    <mergeCell ref="C62:C75"/>
    <mergeCell ref="C77:C98"/>
    <mergeCell ref="A61:A75"/>
    <mergeCell ref="A76:A98"/>
    <mergeCell ref="G49:G52"/>
    <mergeCell ref="C55:C60"/>
    <mergeCell ref="D55:D60"/>
    <mergeCell ref="E55:E60"/>
    <mergeCell ref="F55:F60"/>
    <mergeCell ref="G55:G60"/>
    <mergeCell ref="C49:C52"/>
    <mergeCell ref="D49:D52"/>
    <mergeCell ref="E49:E52"/>
    <mergeCell ref="F49:F52"/>
    <mergeCell ref="A55:A60"/>
    <mergeCell ref="D62:D75"/>
    <mergeCell ref="D77:D98"/>
    <mergeCell ref="D100:D132"/>
    <mergeCell ref="C100:C132"/>
    <mergeCell ref="A99:A132"/>
    <mergeCell ref="F100:F132"/>
    <mergeCell ref="G100:G132"/>
    <mergeCell ref="D134:D144"/>
    <mergeCell ref="A150:A151"/>
    <mergeCell ref="C150:C151"/>
    <mergeCell ref="D150:D151"/>
    <mergeCell ref="E150:E151"/>
    <mergeCell ref="F150:F151"/>
    <mergeCell ref="G150:G151"/>
    <mergeCell ref="E134:E144"/>
    <mergeCell ref="A153:A155"/>
    <mergeCell ref="C153:C155"/>
    <mergeCell ref="D153:D155"/>
    <mergeCell ref="E153:E155"/>
    <mergeCell ref="F153:F155"/>
    <mergeCell ref="G153:G155"/>
    <mergeCell ref="D157:D162"/>
    <mergeCell ref="E157:E162"/>
    <mergeCell ref="F157:F162"/>
    <mergeCell ref="G157:G162"/>
  </mergeCells>
  <printOptions/>
  <pageMargins left="0.31496062992125984" right="0" top="0.35433070866141736" bottom="0.5118110236220472" header="0.15748031496062992" footer="0.2755905511811024"/>
  <pageSetup firstPageNumber="1" useFirstPageNumber="1" fitToHeight="4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Чувашской Республики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sajser</cp:lastModifiedBy>
  <cp:lastPrinted>2007-08-08T11:21:54Z</cp:lastPrinted>
  <dcterms:created xsi:type="dcterms:W3CDTF">2005-12-01T09:08:48Z</dcterms:created>
  <dcterms:modified xsi:type="dcterms:W3CDTF">2007-08-17T10:58:22Z</dcterms:modified>
  <cp:category/>
  <cp:version/>
  <cp:contentType/>
  <cp:contentStatus/>
</cp:coreProperties>
</file>